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CSoporte\Desktop\"/>
    </mc:Choice>
  </mc:AlternateContent>
  <xr:revisionPtr revIDLastSave="0" documentId="13_ncr:1_{DCE2129D-D93D-4EDB-AE44-C66B180A9D76}" xr6:coauthVersionLast="47" xr6:coauthVersionMax="47" xr10:uidLastSave="{00000000-0000-0000-0000-000000000000}"/>
  <bookViews>
    <workbookView xWindow="-120" yWindow="-120" windowWidth="20730" windowHeight="11160" firstSheet="1" activeTab="2" xr2:uid="{0F6A6A4B-532B-46D3-8016-BAA4A5F91247}"/>
  </bookViews>
  <sheets>
    <sheet name="Notas 1-6" sheetId="5" r:id="rId1"/>
    <sheet name="Notas 7-18" sheetId="6" r:id="rId2"/>
    <sheet name="Estado de Situación Financiera" sheetId="1" r:id="rId3"/>
    <sheet name="Estado de Rendimiento Financier" sheetId="2" r:id="rId4"/>
    <sheet name="Estado de Flujo de Efectivo" sheetId="4" r:id="rId5"/>
    <sheet name="Estado de Comparación de los Im" sheetId="8" r:id="rId6"/>
    <sheet name="Estado de Cambio de Activo Neto" sheetId="3"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2" l="1"/>
  <c r="B17" i="2"/>
  <c r="B19" i="4"/>
  <c r="B13" i="4" l="1"/>
  <c r="C15" i="8" l="1"/>
  <c r="L76" i="6" l="1"/>
  <c r="N29" i="6" l="1"/>
  <c r="N28" i="6"/>
  <c r="N25" i="6"/>
  <c r="N24" i="6"/>
  <c r="B10" i="8" l="1"/>
  <c r="E9" i="8"/>
  <c r="D9" i="8"/>
  <c r="D8" i="8" s="1"/>
  <c r="B30" i="6"/>
  <c r="B26" i="6"/>
  <c r="L123" i="6"/>
  <c r="L118" i="6"/>
  <c r="L103" i="6"/>
  <c r="L105" i="6" s="1"/>
  <c r="L67" i="6"/>
  <c r="L58" i="6"/>
  <c r="L53" i="6"/>
  <c r="L47" i="6"/>
  <c r="L42" i="6"/>
  <c r="L36" i="6"/>
  <c r="M30" i="6"/>
  <c r="L30" i="6"/>
  <c r="M26" i="6"/>
  <c r="L26" i="6"/>
  <c r="L20" i="6"/>
  <c r="L11" i="6"/>
  <c r="L5" i="6"/>
  <c r="N30" i="6" l="1"/>
  <c r="E8" i="8"/>
  <c r="B15" i="8"/>
  <c r="E15" i="8" s="1"/>
  <c r="B31" i="6"/>
  <c r="M31" i="6"/>
  <c r="N26" i="6"/>
  <c r="L31" i="6"/>
  <c r="N31" i="6" l="1"/>
  <c r="B21" i="4"/>
  <c r="B17" i="4"/>
  <c r="D9" i="3" l="1"/>
  <c r="D20" i="3" s="1"/>
  <c r="C14" i="3"/>
  <c r="B9" i="2"/>
  <c r="B14" i="3" l="1"/>
  <c r="B20" i="3" s="1"/>
  <c r="C20" i="3"/>
  <c r="D14" i="3"/>
  <c r="B24" i="1" l="1"/>
  <c r="B26" i="1" s="1"/>
  <c r="B16" i="1"/>
  <c r="B12" i="1"/>
  <c r="B18" i="1" l="1"/>
  <c r="B31" i="1" s="1"/>
  <c r="B32" i="1" s="1"/>
  <c r="B34" i="1" s="1"/>
</calcChain>
</file>

<file path=xl/sharedStrings.xml><?xml version="1.0" encoding="utf-8"?>
<sst xmlns="http://schemas.openxmlformats.org/spreadsheetml/2006/main" count="243" uniqueCount="205">
  <si>
    <t xml:space="preserve">Dirección de Servicios de Atención a Emergencias Extrahospitalarias </t>
  </si>
  <si>
    <t>Estado de Situación Financiera</t>
  </si>
  <si>
    <t>Al 30 de Junio del 2024</t>
  </si>
  <si>
    <t>Valores en RD$</t>
  </si>
  <si>
    <t>Activos</t>
  </si>
  <si>
    <t xml:space="preserve">Total Activos </t>
  </si>
  <si>
    <t>Activos Corrientes</t>
  </si>
  <si>
    <t xml:space="preserve">Total Activos Corrientes </t>
  </si>
  <si>
    <t>Activos No Corrientes</t>
  </si>
  <si>
    <t>Total Activos No Corrientes</t>
  </si>
  <si>
    <t>Pasivos</t>
  </si>
  <si>
    <t>Pasivos Corrientes</t>
  </si>
  <si>
    <t>Total Pasivos Corrientes</t>
  </si>
  <si>
    <t>Total Pasivos</t>
  </si>
  <si>
    <t xml:space="preserve">Capital </t>
  </si>
  <si>
    <t xml:space="preserve">Resultados positivos (ahorro)/negativo (desahorro) </t>
  </si>
  <si>
    <t>Patrimonio Neto</t>
  </si>
  <si>
    <t>Total Activos Netos/Patrimonio más Pasivos</t>
  </si>
  <si>
    <t>Estado de Rendimiento Financiero</t>
  </si>
  <si>
    <t xml:space="preserve">Transferencias y Donaciones </t>
  </si>
  <si>
    <t xml:space="preserve">Total Ingresos </t>
  </si>
  <si>
    <t>Otros Gastos</t>
  </si>
  <si>
    <t>Gastos Financieros</t>
  </si>
  <si>
    <t>Total Gastos</t>
  </si>
  <si>
    <t xml:space="preserve">Sueldos, Salarios y Beneficios a Empleados </t>
  </si>
  <si>
    <t>Suministros y Material para Consumo</t>
  </si>
  <si>
    <t xml:space="preserve">Gasto de Depreciación y Amortización </t>
  </si>
  <si>
    <t xml:space="preserve">Resultado del Período (Ahorro / Desahorro) </t>
  </si>
  <si>
    <t>Estado de Cambio de Activo Neto / Patrimonio</t>
  </si>
  <si>
    <t>Capital Aportado</t>
  </si>
  <si>
    <t>Resultados Acumulados</t>
  </si>
  <si>
    <t>Total Activos Netos / Patrimonio</t>
  </si>
  <si>
    <t>Saldo Inicial al 01 de Enero 2024</t>
  </si>
  <si>
    <t>Saldo al 30 de junio de 2024</t>
  </si>
  <si>
    <t xml:space="preserve">Cambio en políticas contables </t>
  </si>
  <si>
    <t>Revaluación de Propiedad, planta y equipo</t>
  </si>
  <si>
    <t>Ajuste al patrimonio</t>
  </si>
  <si>
    <t>Resultado del período</t>
  </si>
  <si>
    <t>Efecto del gasto de depreciación de los activos revaluados</t>
  </si>
  <si>
    <t>Saldo al 31 de diciembre de 2024</t>
  </si>
  <si>
    <t>Estado de Flujo de Efectivo</t>
  </si>
  <si>
    <t>Flujo de efectivo procedentes de actividades operativas</t>
  </si>
  <si>
    <t>Flujos de efectivo de las actividades de inversión</t>
  </si>
  <si>
    <t xml:space="preserve">Cobros de subvenciones, transferencias, y otras asignaciones </t>
  </si>
  <si>
    <t xml:space="preserve">Pagos a los trabajadores o en beneficio de ellos </t>
  </si>
  <si>
    <t xml:space="preserve">Pagos por contribuciones a la seguridad social </t>
  </si>
  <si>
    <t xml:space="preserve">Otros pagos </t>
  </si>
  <si>
    <t xml:space="preserve">Flujos de efectivo netos de las actividades de operación </t>
  </si>
  <si>
    <t xml:space="preserve">Pagos por adquisición de propiedad, planta y equipo </t>
  </si>
  <si>
    <t xml:space="preserve">Flujos de efectivo netos por las actividades de inversión </t>
  </si>
  <si>
    <t xml:space="preserve">Efectivo y equivalentes al efectivo al principio del periodo </t>
  </si>
  <si>
    <t xml:space="preserve">Incremento/(Disminución) neta en el efectivo y equivalentes al efectivo </t>
  </si>
  <si>
    <t xml:space="preserve">Efectivo y equivalentes al efectivo al final del periodo </t>
  </si>
  <si>
    <t>Funciones Principales</t>
  </si>
  <si>
    <t>Creada bajo el Decreto 489-22, ubicada en Av. Los Próceres, esquina Erick Leonard, del sector Arroyo Hondo, Santo Domingo de Guzmán, Distrito Nacional, República Dominicana.</t>
  </si>
  <si>
    <t xml:space="preserve">Principales Funcionarios </t>
  </si>
  <si>
    <t xml:space="preserve">• Sandy López Aybar, Encargado del Departamento de Seguridad. </t>
  </si>
  <si>
    <t>• Carmen María Valdez, Encargada del Departamento de Recursos Humanos</t>
  </si>
  <si>
    <t xml:space="preserve">• Bertha Patricia Lahoz Banks, Encargada del Departamento de Planificación y Desarrollo. </t>
  </si>
  <si>
    <t xml:space="preserve">• Juan Manuel Vicente Luciano, Encargado del Departamento Administrativo Financiero. </t>
  </si>
  <si>
    <t>• Juan Manuel Méndez García, Director</t>
  </si>
  <si>
    <t>• Andrés Lagares Quezada, Encargado del Departamento de Gestión de Riesgos, y Preparación y Respuesta ante Desastres</t>
  </si>
  <si>
    <t>• Ruddy De Gracia Pérez, Encargado del Departamento de Coordinación y Enlace con la Red Pública de Salud.</t>
  </si>
  <si>
    <t>1. Diseñar y estandarizar los procedimientos y herramientas para asegurar la calidad del servicio de traslado sanitario prehospitalario, interregional e intrarregional.
2. Activar los mecanismos de respuesta y triaje en los servicios de traslados sanitarios, estableciendo criterios homogéneos en la recepción, acogida y clasificación, para la determinación de la prioridad asistencial.
3. Asegurar el funcionamiento eficiente y transparente de los servicios prestados a través del Sistema Nacional de Atención a Emergencias y Seguridad 9-1-1.
4. Definir las políticas, criterios, estándares, protocolos y guías referentes a la atención de emergencias médicas.
5. Asegurar la capacitación continua de los profesionales de salud de las emergencias en los temas que se visualicen como necesidad para que los servicios de emergencias puedan brindar atención de calidad.
6. Definir, estandarizar, implementar y evaluar la eficiencia y efectividad de los procedimientos, para asegurar la atención integral y seguridad al paciente aplicando la mejora de la calidad del servicio prestado, a nivel extrahospitalario.
7. Asegurar la gestión del riesgo, la preparación y la respuesta ante emergencias de salud que puedan ocurrir, coordinando los mecanismos de intervención y ámbitos de participación de la DAEH en caso de catástrofes.
8. Coordinar a través del componente Salud del 911 la respuesta de los equipos de emergencias médicas con las agencias, así como con otras instituciones que intervienen en situaciones de emergencias, donde se requiera asistencia sanitaria prehospitalaria.
9. Gestionar la asistencia extrahospitalaria: emergencias, urgencias, atenciones domiciliarias, referencia y contra referencia.</t>
  </si>
  <si>
    <t>Nota 1: Entidad Económica</t>
  </si>
  <si>
    <t>• José Aljeriz Jerez Hernández , Encargado del Departamento de Gestión Extra-Hospitalaria</t>
  </si>
  <si>
    <t>• José Aníbal Güilamo Hirujo, Encargado del Departamento de Tecnologías de la Información y Comunicación.</t>
  </si>
  <si>
    <t>Los Estados Financieros han sido preparados de conformidad con las Normas Internacionales de Contabilidad del Sector Público (NICSP), adoptadas por la Dirección General de Contabilidad Gubernamental de la República Dominicana (DIGECOG).</t>
  </si>
  <si>
    <t>Nota 2: Base de Presentación</t>
  </si>
  <si>
    <r>
      <t xml:space="preserve">La </t>
    </r>
    <r>
      <rPr>
        <b/>
        <sz val="11"/>
        <color theme="1"/>
        <rFont val="Times New Roman"/>
        <family val="1"/>
      </rPr>
      <t>Dirección de Servicios de Atención a Emergencias Extrahospitalarias</t>
    </r>
    <r>
      <rPr>
        <sz val="11"/>
        <color theme="1"/>
        <rFont val="Times New Roman"/>
        <family val="1"/>
      </rPr>
      <t>, tiene como propósito asegurar la aplicación y evaluación de mecanismos de coordinación e integración técnica para la prestación de servicios y programas de salud ofrecidos a la población, así como la gestión de los Centros Reguladores de Urgencias y Emergencias CRUE en materia de traslado sanitario y gestión del riesgo para la preparación y respuesta a las emergencias, garantizando calidad y atención humanizada.</t>
    </r>
  </si>
  <si>
    <r>
      <rPr>
        <b/>
        <sz val="11"/>
        <color theme="1"/>
        <rFont val="Times New Roman"/>
        <family val="1"/>
      </rPr>
      <t>Misión</t>
    </r>
    <r>
      <rPr>
        <sz val="11"/>
        <color theme="1"/>
        <rFont val="Times New Roman"/>
        <family val="1"/>
      </rPr>
      <t xml:space="preserve">
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
</t>
    </r>
  </si>
  <si>
    <r>
      <rPr>
        <b/>
        <sz val="11"/>
        <color theme="1"/>
        <rFont val="Times New Roman"/>
        <family val="1"/>
      </rPr>
      <t>Visión</t>
    </r>
    <r>
      <rPr>
        <sz val="11"/>
        <color theme="1"/>
        <rFont val="Times New Roman"/>
        <family val="1"/>
      </rPr>
      <t xml:space="preserve">
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r>
  </si>
  <si>
    <t>La Dirección de Servicios de Atención a Emergencias Extrahospitalarias presenta su presupuesto aprobado según la base contable de efectivo y los Estados Financieros sobre la base de acumulación (o devengado) conforme a las estipulaciones de las NICSP 24: “Presentación de Información del Presupuesto en los Estados Financieros”.</t>
  </si>
  <si>
    <t>El presupuesto se aprueba según la base contable de efectivo siguiendo una clasificación de pago por funciones. El presupuesto aprobado cubre el período fiscal que va desde el 1ro. de enero hasta el 30 de Junio de 2024 y es incluido como información suplementaria en los Estados Financieros y sus Notas.</t>
  </si>
  <si>
    <t>Nota 3: Moneda funcional y de presentación</t>
  </si>
  <si>
    <t>Los Estados Financieros están presentados en pesos dominicanos (RD$) moneda de curso legal en República Dominicana.</t>
  </si>
  <si>
    <t>Nota 4: Uso de estimados y juicios</t>
  </si>
  <si>
    <t>Los Estados Financieros se elaboran sobre la base del costo histórico, a excepción de los terrenos y edificios, los cuales son valuados mediante tasaciones realizadas por un experto externo.</t>
  </si>
  <si>
    <t>Nota 5: Base de medición</t>
  </si>
  <si>
    <t>Nota 6: Resumen de Políticas Contables significativas</t>
  </si>
  <si>
    <t>Propiedad, mobiliario y equipos</t>
  </si>
  <si>
    <t>Nota 7: Efectivo y equivalentes de efectivo</t>
  </si>
  <si>
    <t xml:space="preserve">Descripción                                                                              </t>
  </si>
  <si>
    <t xml:space="preserve">Cuenta Fondo de Asistencia Social, No.960-547302-7 Banreservas                                     </t>
  </si>
  <si>
    <t xml:space="preserve">Total </t>
  </si>
  <si>
    <t>La Dirección de Servicios de Atención a Emergencias Extrahospitalarias reconoce las transferencias entre los niveles de la jerarquía del valor razonable al final del período sobre el que se informa durante el que ocurrió el cambio.</t>
  </si>
  <si>
    <t>Nota 8: Inventarios</t>
  </si>
  <si>
    <t xml:space="preserve">Descripción                                                                                   </t>
  </si>
  <si>
    <t xml:space="preserve">Balance Inicial                                                                       </t>
  </si>
  <si>
    <t>Consumo o salidas</t>
  </si>
  <si>
    <t xml:space="preserve">Descripción                                                                                  </t>
  </si>
  <si>
    <t>Nota 9: Pagos anticipados</t>
  </si>
  <si>
    <t>Nota 10: Propiedad planta y equipo</t>
  </si>
  <si>
    <t>Maq. Y Equipos</t>
  </si>
  <si>
    <t>Mob. Y equ. de ofic.</t>
  </si>
  <si>
    <t>Equipo,Transp y otros</t>
  </si>
  <si>
    <t>Total</t>
  </si>
  <si>
    <t xml:space="preserve">Adiciones </t>
  </si>
  <si>
    <t>Transferencias</t>
  </si>
  <si>
    <t>Saldo al final del periodo</t>
  </si>
  <si>
    <t xml:space="preserve">Dep. Acum. al inicio del periodo  </t>
  </si>
  <si>
    <t>Cargo del periodo</t>
  </si>
  <si>
    <t xml:space="preserve">Prop. planta y equipos neto </t>
  </si>
  <si>
    <t>Nota 11: Cuentas por pagar a corto plazo</t>
  </si>
  <si>
    <t>Impuesto sobre la Renta</t>
  </si>
  <si>
    <t>Nota 12: Retenciones y acumulaciones por pagar</t>
  </si>
  <si>
    <t>Nota 13: Beneficios a empleados a corto plazo</t>
  </si>
  <si>
    <t>Incentivo por Resultados</t>
  </si>
  <si>
    <t>Nota 14: Activos Netos/Patrimonio</t>
  </si>
  <si>
    <t xml:space="preserve">Resultado del Periodo </t>
  </si>
  <si>
    <t>Capital</t>
  </si>
  <si>
    <t>Nota 15: Transferencias y donaciones</t>
  </si>
  <si>
    <t>Fondo 0100</t>
  </si>
  <si>
    <t>Ingresos (Nota 15)</t>
  </si>
  <si>
    <t>Nota 16: Sueldos, salarios y beneficios a empleados</t>
  </si>
  <si>
    <t xml:space="preserve">Descripción                                                                                       </t>
  </si>
  <si>
    <t xml:space="preserve">Sueldos                                                                                                 </t>
  </si>
  <si>
    <t xml:space="preserve">Contribuciones a la Tesorería de la Seguridad Social                          </t>
  </si>
  <si>
    <t xml:space="preserve">Compensación                                                                                         </t>
  </si>
  <si>
    <t xml:space="preserve">Vacaciones                                                                                               </t>
  </si>
  <si>
    <t xml:space="preserve">Otros                                                                                                         </t>
  </si>
  <si>
    <t>Nota 17: Suministros y materiales para consumo</t>
  </si>
  <si>
    <t>Nota 18: Gastos de depreciación y amortización</t>
  </si>
  <si>
    <t>Muebles de oficina y estantería</t>
  </si>
  <si>
    <t>Muebles de alojamiento</t>
  </si>
  <si>
    <t>Equipos de cómputo</t>
  </si>
  <si>
    <t>Electrodomésticos</t>
  </si>
  <si>
    <t>Otros mobiliarios y equipos no identificados precedentemente</t>
  </si>
  <si>
    <t>Equipo médico y de laboratorio</t>
  </si>
  <si>
    <t>Instrumental médico y de laboratorio</t>
  </si>
  <si>
    <t>Automóviles y camiones</t>
  </si>
  <si>
    <t>Maquinaria y equipo industrial</t>
  </si>
  <si>
    <t>Equipo de comunicación, telecomunicaciones y señalamiento</t>
  </si>
  <si>
    <t>Equipo de generación eléctrica, aparatos y accesorios eléctricos</t>
  </si>
  <si>
    <t>Herramientas y máquinas-herramientas</t>
  </si>
  <si>
    <t>Otras estructuras y objetos de valor</t>
  </si>
  <si>
    <t>Amortización</t>
  </si>
  <si>
    <t>Nota 19: Otros gastos</t>
  </si>
  <si>
    <t>Servicios Básicos</t>
  </si>
  <si>
    <t>Publicidad, Impresión Y Encuadernación</t>
  </si>
  <si>
    <t>Viáticos</t>
  </si>
  <si>
    <t>Transporte Y Almacenaje</t>
  </si>
  <si>
    <t>Alquileres Y Rentas</t>
  </si>
  <si>
    <t>Seguros</t>
  </si>
  <si>
    <t xml:space="preserve">Servicios Reparaciones Menores </t>
  </si>
  <si>
    <t>Alquiler de Ambulancias</t>
  </si>
  <si>
    <t xml:space="preserve">Otros Servicios </t>
  </si>
  <si>
    <t>Gastos (Notas 16, 17, 18, 19 y 20)</t>
  </si>
  <si>
    <t>Comisiones Bancarias</t>
  </si>
  <si>
    <t>Nota 20: Gastos financieros</t>
  </si>
  <si>
    <t>Las notas en las páginas 1 a 20 son parte integral de estos Estados Financieros.</t>
  </si>
  <si>
    <t>Notas Estados Financieros</t>
  </si>
  <si>
    <t>Estado de Comparación de los Importes Presupuestados y Realizados</t>
  </si>
  <si>
    <t>Presupuesto sobre la Base de Efectivo</t>
  </si>
  <si>
    <t>(Clasificación de Ingresos y Gastos por Objeto)</t>
  </si>
  <si>
    <t>Concepto</t>
  </si>
  <si>
    <t>Presupuesto Reformado (A)</t>
  </si>
  <si>
    <t>Presupuesto Ejecutado (B)</t>
  </si>
  <si>
    <t>% de Variac Ejecución (C=B/A)</t>
  </si>
  <si>
    <t>Variación (D=A-B)</t>
  </si>
  <si>
    <t xml:space="preserve">Ingresos </t>
  </si>
  <si>
    <t xml:space="preserve">Gastos </t>
  </si>
  <si>
    <t xml:space="preserve">Remuneraciones y contribuciones </t>
  </si>
  <si>
    <t xml:space="preserve">Contratación de servicios </t>
  </si>
  <si>
    <t xml:space="preserve">Materiales y suministros </t>
  </si>
  <si>
    <t xml:space="preserve">Bienes muebles, inmuebles e intangibles </t>
  </si>
  <si>
    <t xml:space="preserve">Resultado Financiero </t>
  </si>
  <si>
    <r>
      <t xml:space="preserve">En el año 2022, se adquirieron activos a través de donación por valor total de  </t>
    </r>
    <r>
      <rPr>
        <b/>
        <sz val="11"/>
        <color theme="1"/>
        <rFont val="Times New Roman"/>
        <family val="1"/>
      </rPr>
      <t>RD$56,658,202.34.</t>
    </r>
    <r>
      <rPr>
        <sz val="11"/>
        <color theme="1"/>
        <rFont val="Times New Roman"/>
        <family val="1"/>
      </rPr>
      <t xml:space="preserve">
Se adquirieron activos en el año 2023 pagados en el año 2024 por valor total de  RD$23,168,300.00 y RD$50,236.85 el cual fue registrado en diciembre ya que se genero un devengado en ese año el cual luego fue anulado por vencimiento de factura fiscal y luego fue realizo un nuevo libramiento que genero el devengado en el 2024 para el mismo caso.
Se realizaron registros errados afectando la cuenta de activo con bines de consumo y servicio por valor total de RD$4,380,750.00 para el año 2023 y RD$446,011.68 para e año 2024.
Para los activos que están en proceso de traspaso con el Servicio Nacional de Salud, ya se concluyo el levantamiento de los activos con las instituciones correspondientes, se procederá a solicitar al servicio la tasacion de los mismos. </t>
    </r>
  </si>
  <si>
    <t>Póliza Seguro No.2-2-503-0316298</t>
  </si>
  <si>
    <t>Póliza Seguro No.2-2-502-0316297</t>
  </si>
  <si>
    <t>Mantenimiento y reparación</t>
  </si>
  <si>
    <t>Útiles Menores Médicos Quirúrgicos</t>
  </si>
  <si>
    <t>Depreciación</t>
  </si>
  <si>
    <t>Total Depreciación</t>
  </si>
  <si>
    <t>0100282000-DI-0100 ( Aux. cuenta Única )</t>
  </si>
  <si>
    <t xml:space="preserve">Inventarios </t>
  </si>
  <si>
    <t xml:space="preserve">Propiedad, Planta y Equipo Neto </t>
  </si>
  <si>
    <t xml:space="preserve">Cuentas por pagar a corto plazo </t>
  </si>
  <si>
    <t>Retenciones y acumulaciones por pagar</t>
  </si>
  <si>
    <t xml:space="preserve">Activos Netos/Patrimonio </t>
  </si>
  <si>
    <t>Poliza Seguro No.2-2133-00037-27</t>
  </si>
  <si>
    <t>Poliza Seguro No.2-2109-0090754</t>
  </si>
  <si>
    <t>Poliza Seguro No.2-2-102-0090769</t>
  </si>
  <si>
    <t>Retenciones y Acumulaciones Por Pagar.</t>
  </si>
  <si>
    <t>Alimentos y Productos Agroforestales</t>
  </si>
  <si>
    <t>Combustibles, Lbricantes,Productos Quimicos</t>
  </si>
  <si>
    <t>Productos y Utiles Varios</t>
  </si>
  <si>
    <t>Productos de Papel, Carton E Impresos.</t>
  </si>
  <si>
    <t>Al 31  de  Enero  del  2026</t>
  </si>
  <si>
    <t>Al 31  de Enero  del  2026</t>
  </si>
  <si>
    <t>Al 31  de Enero del  2026</t>
  </si>
  <si>
    <t>Costos de adquisición 2025</t>
  </si>
  <si>
    <t>Equipos y Aparatos Audiovisuales</t>
  </si>
  <si>
    <t>Camara Fotograficas y Video</t>
  </si>
  <si>
    <t>Equipos Recreativos</t>
  </si>
  <si>
    <t>Carrocerias y Remolques</t>
  </si>
  <si>
    <t>Otros Equipos de Transporte</t>
  </si>
  <si>
    <t>Maquinaria y Equipo Agropecuario</t>
  </si>
  <si>
    <t>Sistema de Aire Acondicionado,Calefaccion,y Refrigerancion</t>
  </si>
  <si>
    <t xml:space="preserve">Otros Equipos   </t>
  </si>
  <si>
    <t>Equipos de Seguridad</t>
  </si>
  <si>
    <t>Ajuste Patrimonio</t>
  </si>
  <si>
    <t>Pagos a proveedores )pagos en transito</t>
  </si>
  <si>
    <t>Fondo De Asistencia Social DAEH-960-547302-7</t>
  </si>
  <si>
    <t>0100282000-DI-0100 ( CUENTA UNICA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</si>
</sst>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Red]#,##0.00"/>
  </numFmts>
  <fonts count="20" x14ac:knownFonts="1">
    <font>
      <sz val="11"/>
      <color theme="1"/>
      <name val="Calibri"/>
      <family val="2"/>
      <scheme val="minor"/>
    </font>
    <font>
      <sz val="11"/>
      <color theme="1"/>
      <name val="Calibri"/>
      <family val="2"/>
      <scheme val="minor"/>
    </font>
    <font>
      <b/>
      <sz val="11"/>
      <color theme="1"/>
      <name val="Times New Roman"/>
      <family val="1"/>
    </font>
    <font>
      <sz val="11"/>
      <color theme="1"/>
      <name val="Times New Roman"/>
      <family val="1"/>
    </font>
    <font>
      <sz val="12"/>
      <color theme="1"/>
      <name val="Times New Roman"/>
      <family val="1"/>
    </font>
    <font>
      <b/>
      <sz val="14"/>
      <color theme="1"/>
      <name val="Times New Roman"/>
      <family val="1"/>
    </font>
    <font>
      <b/>
      <sz val="12"/>
      <color theme="1"/>
      <name val="Times New Roman"/>
      <family val="1"/>
    </font>
    <font>
      <sz val="12"/>
      <color rgb="FF231F20"/>
      <name val="Times New Roman"/>
      <family val="1"/>
    </font>
    <font>
      <b/>
      <sz val="13"/>
      <color theme="1"/>
      <name val="Times New Roman"/>
      <family val="1"/>
    </font>
    <font>
      <b/>
      <sz val="12"/>
      <color rgb="FF231F20"/>
      <name val="Times New Roman"/>
      <family val="1"/>
    </font>
    <font>
      <b/>
      <sz val="13"/>
      <color rgb="FF231F20"/>
      <name val="Times New Roman"/>
      <family val="1"/>
    </font>
    <font>
      <b/>
      <sz val="9"/>
      <color rgb="FF231F20"/>
      <name val="Times New Roman"/>
      <family val="1"/>
    </font>
    <font>
      <sz val="11"/>
      <color rgb="FF222222"/>
      <name val="Times New Roman"/>
      <family val="1"/>
    </font>
    <font>
      <sz val="12"/>
      <color rgb="FFFF0000"/>
      <name val="Times New Roman"/>
      <family val="1"/>
    </font>
    <font>
      <sz val="12"/>
      <name val="Times New Roman"/>
      <family val="1"/>
    </font>
    <font>
      <b/>
      <sz val="12"/>
      <name val="Times New Roman"/>
      <family val="1"/>
    </font>
    <font>
      <sz val="12"/>
      <color rgb="FF000000"/>
      <name val="Times New Roman"/>
      <family val="1"/>
    </font>
    <font>
      <b/>
      <sz val="13"/>
      <color rgb="FFFF0000"/>
      <name val="Times New Roman"/>
      <family val="1"/>
    </font>
    <font>
      <b/>
      <sz val="13"/>
      <name val="Times New Roman"/>
      <family val="1"/>
    </font>
    <font>
      <sz val="13"/>
      <color theme="1"/>
      <name val="Times New Roman"/>
      <family val="1"/>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right/>
      <top/>
      <bottom style="double">
        <color auto="1"/>
      </bottom>
      <diagonal/>
    </border>
    <border>
      <left/>
      <right/>
      <top style="thin">
        <color indexed="64"/>
      </top>
      <bottom style="double">
        <color indexed="64"/>
      </bottom>
      <diagonal/>
    </border>
    <border>
      <left/>
      <right/>
      <top style="thin">
        <color auto="1"/>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13">
    <xf numFmtId="0" fontId="0" fillId="0" borderId="0" xfId="0"/>
    <xf numFmtId="0" fontId="3" fillId="0" borderId="0" xfId="0" applyFont="1"/>
    <xf numFmtId="43" fontId="3" fillId="0" borderId="0" xfId="0" applyNumberFormat="1" applyFont="1"/>
    <xf numFmtId="43" fontId="3" fillId="0" borderId="0" xfId="1" applyFont="1"/>
    <xf numFmtId="0" fontId="5" fillId="2" borderId="0" xfId="0" applyFont="1" applyFill="1" applyAlignment="1">
      <alignment horizontal="center"/>
    </xf>
    <xf numFmtId="0" fontId="3" fillId="2" borderId="0" xfId="0" applyFont="1" applyFill="1"/>
    <xf numFmtId="43" fontId="3" fillId="2" borderId="0" xfId="1" applyFont="1" applyFill="1"/>
    <xf numFmtId="0" fontId="8" fillId="2" borderId="0" xfId="0" applyFont="1" applyFill="1"/>
    <xf numFmtId="0" fontId="6" fillId="2" borderId="0" xfId="0" applyFont="1" applyFill="1"/>
    <xf numFmtId="0" fontId="4" fillId="2" borderId="0" xfId="0" applyFont="1" applyFill="1"/>
    <xf numFmtId="43" fontId="7" fillId="2" borderId="0" xfId="1" applyFont="1" applyFill="1" applyAlignment="1">
      <alignment horizontal="center" vertical="center" wrapText="1"/>
    </xf>
    <xf numFmtId="43" fontId="7" fillId="2" borderId="1" xfId="1" applyFont="1" applyFill="1" applyBorder="1" applyAlignment="1">
      <alignment horizontal="center" vertical="center" wrapText="1"/>
    </xf>
    <xf numFmtId="43" fontId="6" fillId="2" borderId="0" xfId="1" applyFont="1" applyFill="1"/>
    <xf numFmtId="0" fontId="2" fillId="2" borderId="0" xfId="0" applyFont="1" applyFill="1"/>
    <xf numFmtId="43" fontId="7" fillId="2" borderId="0" xfId="1" applyFont="1" applyFill="1" applyBorder="1" applyAlignment="1">
      <alignment horizontal="center" vertical="center" wrapText="1"/>
    </xf>
    <xf numFmtId="43" fontId="9" fillId="2" borderId="0" xfId="1" applyFont="1" applyFill="1" applyBorder="1" applyAlignment="1">
      <alignment horizontal="center" vertical="center" wrapText="1"/>
    </xf>
    <xf numFmtId="43" fontId="8" fillId="2" borderId="2" xfId="1" applyFont="1" applyFill="1" applyBorder="1"/>
    <xf numFmtId="43" fontId="4" fillId="2" borderId="0" xfId="1" applyFont="1" applyFill="1"/>
    <xf numFmtId="43" fontId="8" fillId="2" borderId="0" xfId="1" applyFont="1" applyFill="1"/>
    <xf numFmtId="0" fontId="0" fillId="2" borderId="0" xfId="0" applyFill="1"/>
    <xf numFmtId="43" fontId="0" fillId="2" borderId="0" xfId="0" applyNumberFormat="1" applyFill="1"/>
    <xf numFmtId="43" fontId="10" fillId="2" borderId="4" xfId="1" applyFont="1" applyFill="1" applyBorder="1" applyAlignment="1">
      <alignment horizontal="center" vertical="center" wrapText="1"/>
    </xf>
    <xf numFmtId="0" fontId="8" fillId="2" borderId="0" xfId="0" applyFont="1" applyFill="1" applyAlignment="1">
      <alignment vertical="center" wrapText="1"/>
    </xf>
    <xf numFmtId="0" fontId="10" fillId="2" borderId="0" xfId="0" applyFont="1" applyFill="1" applyAlignment="1">
      <alignment horizontal="center" vertical="center" wrapText="1"/>
    </xf>
    <xf numFmtId="0" fontId="6" fillId="2" borderId="0" xfId="0" applyFont="1" applyFill="1" applyAlignment="1">
      <alignment vertical="center" wrapText="1"/>
    </xf>
    <xf numFmtId="43" fontId="4" fillId="2" borderId="0" xfId="1" applyFont="1" applyFill="1" applyBorder="1" applyAlignment="1">
      <alignment vertical="top" wrapText="1"/>
    </xf>
    <xf numFmtId="164" fontId="4" fillId="2" borderId="0" xfId="1" applyNumberFormat="1" applyFont="1" applyFill="1" applyBorder="1" applyAlignment="1">
      <alignment vertical="top" wrapText="1"/>
    </xf>
    <xf numFmtId="0" fontId="9" fillId="2" borderId="0" xfId="0" applyFont="1" applyFill="1" applyAlignment="1">
      <alignment vertical="center" wrapText="1"/>
    </xf>
    <xf numFmtId="0" fontId="7" fillId="2" borderId="0" xfId="0" applyFont="1" applyFill="1" applyAlignment="1">
      <alignment horizontal="left" vertical="center" wrapText="1"/>
    </xf>
    <xf numFmtId="0" fontId="7" fillId="2" borderId="0" xfId="0" applyFont="1" applyFill="1" applyAlignment="1">
      <alignment vertical="center" wrapText="1"/>
    </xf>
    <xf numFmtId="0" fontId="7" fillId="2" borderId="0" xfId="0" applyFont="1" applyFill="1" applyAlignment="1">
      <alignment horizontal="center" vertical="center" wrapText="1"/>
    </xf>
    <xf numFmtId="164" fontId="6" fillId="2" borderId="0" xfId="1" applyNumberFormat="1" applyFont="1" applyFill="1" applyBorder="1" applyAlignment="1">
      <alignment vertical="top" wrapText="1"/>
    </xf>
    <xf numFmtId="164" fontId="9" fillId="2" borderId="0" xfId="0" applyNumberFormat="1" applyFont="1" applyFill="1" applyAlignment="1">
      <alignment horizontal="center" vertical="center" wrapText="1"/>
    </xf>
    <xf numFmtId="43" fontId="6" fillId="2" borderId="0" xfId="1" applyFont="1" applyFill="1" applyBorder="1" applyAlignment="1">
      <alignment vertical="top" wrapText="1"/>
    </xf>
    <xf numFmtId="0" fontId="7" fillId="2" borderId="0" xfId="0" applyFont="1" applyFill="1" applyAlignment="1">
      <alignment horizontal="left" vertical="center" wrapText="1" indent="8"/>
    </xf>
    <xf numFmtId="164" fontId="4" fillId="2" borderId="1" xfId="1" applyNumberFormat="1" applyFont="1" applyFill="1" applyBorder="1" applyAlignment="1">
      <alignment vertical="top" wrapText="1"/>
    </xf>
    <xf numFmtId="164"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2" borderId="0" xfId="0" applyFont="1" applyFill="1" applyAlignment="1">
      <alignment horizontal="center" vertical="center" wrapText="1"/>
    </xf>
    <xf numFmtId="0" fontId="10" fillId="2" borderId="0" xfId="0" applyFont="1" applyFill="1" applyAlignment="1">
      <alignment vertical="center" wrapText="1"/>
    </xf>
    <xf numFmtId="43" fontId="10" fillId="2" borderId="3" xfId="1" applyFont="1" applyFill="1" applyBorder="1" applyAlignment="1">
      <alignment horizontal="center" vertical="center" wrapText="1"/>
    </xf>
    <xf numFmtId="0" fontId="11" fillId="0" borderId="0" xfId="0" applyFont="1" applyAlignment="1">
      <alignment horizontal="left" vertical="top" indent="1"/>
    </xf>
    <xf numFmtId="0" fontId="9" fillId="2" borderId="0" xfId="0" applyFont="1" applyFill="1" applyAlignment="1">
      <alignment horizontal="left" vertical="center" wrapText="1"/>
    </xf>
    <xf numFmtId="0" fontId="10" fillId="2" borderId="0" xfId="0" applyFont="1" applyFill="1" applyAlignment="1">
      <alignment horizontal="left" vertical="center" wrapText="1"/>
    </xf>
    <xf numFmtId="43" fontId="8" fillId="2" borderId="0" xfId="0" applyNumberFormat="1" applyFont="1" applyFill="1"/>
    <xf numFmtId="4" fontId="0" fillId="2" borderId="0" xfId="0" applyNumberFormat="1" applyFill="1"/>
    <xf numFmtId="0" fontId="2" fillId="2" borderId="0" xfId="0" applyFont="1" applyFill="1" applyAlignment="1">
      <alignment horizontal="justify" vertical="center" wrapText="1"/>
    </xf>
    <xf numFmtId="0" fontId="3" fillId="2" borderId="0" xfId="0" applyFont="1" applyFill="1" applyAlignment="1">
      <alignment horizontal="justify" vertical="justify" wrapText="1"/>
    </xf>
    <xf numFmtId="0" fontId="12" fillId="2" borderId="0" xfId="0" applyFont="1" applyFill="1" applyAlignment="1">
      <alignment horizontal="justify" vertical="justify" wrapText="1"/>
    </xf>
    <xf numFmtId="0" fontId="3" fillId="2" borderId="0" xfId="0" applyFont="1" applyFill="1" applyAlignment="1">
      <alignment horizontal="justify" vertical="top" wrapText="1"/>
    </xf>
    <xf numFmtId="0" fontId="3" fillId="2" borderId="0" xfId="0" applyFont="1" applyFill="1" applyAlignment="1">
      <alignment horizontal="left" indent="1"/>
    </xf>
    <xf numFmtId="0" fontId="3" fillId="2" borderId="0" xfId="0" applyFont="1" applyFill="1" applyAlignment="1">
      <alignment horizontal="left" wrapText="1" indent="1"/>
    </xf>
    <xf numFmtId="0" fontId="6" fillId="2" borderId="0" xfId="0" applyFont="1" applyFill="1" applyAlignment="1">
      <alignment horizontal="left"/>
    </xf>
    <xf numFmtId="0" fontId="6" fillId="2" borderId="0" xfId="0" applyFont="1" applyFill="1" applyAlignment="1">
      <alignment vertical="top"/>
    </xf>
    <xf numFmtId="0" fontId="6" fillId="2" borderId="0" xfId="0" applyFont="1" applyFill="1" applyAlignment="1">
      <alignment horizontal="right"/>
    </xf>
    <xf numFmtId="43" fontId="4" fillId="2" borderId="0" xfId="1" applyFont="1" applyFill="1" applyAlignment="1">
      <alignment horizontal="right"/>
    </xf>
    <xf numFmtId="43" fontId="4" fillId="2" borderId="0" xfId="1" applyFont="1" applyFill="1" applyBorder="1" applyAlignment="1">
      <alignment horizontal="right"/>
    </xf>
    <xf numFmtId="43" fontId="4" fillId="2" borderId="1" xfId="1" applyFont="1" applyFill="1" applyBorder="1" applyAlignment="1">
      <alignment horizontal="right"/>
    </xf>
    <xf numFmtId="43" fontId="6" fillId="2" borderId="2" xfId="1" applyFont="1" applyFill="1" applyBorder="1" applyAlignment="1">
      <alignment horizontal="right"/>
    </xf>
    <xf numFmtId="0" fontId="4" fillId="2" borderId="0" xfId="0" applyFont="1" applyFill="1" applyAlignment="1">
      <alignment horizontal="right"/>
    </xf>
    <xf numFmtId="0" fontId="6" fillId="2" borderId="0" xfId="0" applyFont="1" applyFill="1" applyAlignment="1">
      <alignment wrapText="1"/>
    </xf>
    <xf numFmtId="43" fontId="4" fillId="2" borderId="0" xfId="3" applyFont="1" applyFill="1"/>
    <xf numFmtId="4" fontId="4" fillId="2" borderId="0" xfId="3" applyNumberFormat="1" applyFont="1" applyFill="1" applyAlignment="1">
      <alignment horizontal="right"/>
    </xf>
    <xf numFmtId="43" fontId="6" fillId="2" borderId="0" xfId="3" applyFont="1" applyFill="1"/>
    <xf numFmtId="4" fontId="6" fillId="2" borderId="0" xfId="3" applyNumberFormat="1" applyFont="1" applyFill="1" applyAlignment="1">
      <alignment horizontal="right"/>
    </xf>
    <xf numFmtId="0" fontId="4" fillId="2" borderId="0" xfId="0" applyFont="1" applyFill="1" applyAlignment="1">
      <alignment wrapText="1"/>
    </xf>
    <xf numFmtId="4" fontId="13" fillId="2" borderId="0" xfId="3" applyNumberFormat="1" applyFont="1" applyFill="1" applyAlignment="1">
      <alignment horizontal="right"/>
    </xf>
    <xf numFmtId="40" fontId="13" fillId="2" borderId="0" xfId="3" applyNumberFormat="1" applyFont="1" applyFill="1"/>
    <xf numFmtId="43" fontId="6" fillId="2" borderId="2" xfId="3" applyFont="1" applyFill="1" applyBorder="1"/>
    <xf numFmtId="4" fontId="6" fillId="2" borderId="2" xfId="3" applyNumberFormat="1" applyFont="1" applyFill="1" applyBorder="1" applyAlignment="1">
      <alignment horizontal="right"/>
    </xf>
    <xf numFmtId="0" fontId="6" fillId="2" borderId="0" xfId="0" applyFont="1" applyFill="1" applyAlignment="1">
      <alignment horizontal="center" vertical="top" wrapText="1"/>
    </xf>
    <xf numFmtId="0" fontId="14" fillId="2" borderId="0" xfId="0" applyFont="1" applyFill="1"/>
    <xf numFmtId="0" fontId="14" fillId="2" borderId="0" xfId="0" applyFont="1" applyFill="1" applyAlignment="1">
      <alignment horizontal="right"/>
    </xf>
    <xf numFmtId="43" fontId="14" fillId="2" borderId="0" xfId="1" applyFont="1" applyFill="1" applyAlignment="1">
      <alignment horizontal="right"/>
    </xf>
    <xf numFmtId="0" fontId="14" fillId="2" borderId="0" xfId="0" applyFont="1" applyFill="1" applyAlignment="1">
      <alignment horizontal="left" wrapText="1"/>
    </xf>
    <xf numFmtId="43" fontId="14" fillId="2" borderId="1" xfId="1" applyFont="1" applyFill="1" applyBorder="1" applyAlignment="1">
      <alignment horizontal="right"/>
    </xf>
    <xf numFmtId="0" fontId="15" fillId="2" borderId="0" xfId="0" applyFont="1" applyFill="1"/>
    <xf numFmtId="39" fontId="4" fillId="2" borderId="1" xfId="1" applyNumberFormat="1" applyFont="1" applyFill="1" applyBorder="1" applyAlignment="1"/>
    <xf numFmtId="43" fontId="16" fillId="2" borderId="0" xfId="1" applyFont="1" applyFill="1" applyAlignment="1">
      <alignment horizontal="right" vertical="center" indent="1" shrinkToFit="1"/>
    </xf>
    <xf numFmtId="43" fontId="16" fillId="2" borderId="0" xfId="1" applyFont="1" applyFill="1" applyAlignment="1">
      <alignment horizontal="right" vertical="top" indent="1" shrinkToFit="1"/>
    </xf>
    <xf numFmtId="43" fontId="16" fillId="2" borderId="0" xfId="1" applyFont="1" applyFill="1" applyAlignment="1">
      <alignment horizontal="right" vertical="top" shrinkToFit="1"/>
    </xf>
    <xf numFmtId="43" fontId="7" fillId="2" borderId="0" xfId="1" applyFont="1" applyFill="1" applyBorder="1" applyAlignment="1">
      <alignment horizontal="center" vertical="center"/>
    </xf>
    <xf numFmtId="0" fontId="6" fillId="2" borderId="0" xfId="0" applyFont="1" applyFill="1" applyAlignment="1">
      <alignment horizontal="right" vertical="center"/>
    </xf>
    <xf numFmtId="39" fontId="6" fillId="2" borderId="3" xfId="0" applyNumberFormat="1" applyFont="1" applyFill="1" applyBorder="1" applyAlignment="1">
      <alignment horizontal="right"/>
    </xf>
    <xf numFmtId="0" fontId="3" fillId="2" borderId="0" xfId="0" applyFont="1" applyFill="1" applyAlignment="1">
      <alignment vertical="top" wrapText="1"/>
    </xf>
    <xf numFmtId="43" fontId="16" fillId="2" borderId="1" xfId="1" applyFont="1" applyFill="1" applyBorder="1" applyAlignment="1">
      <alignment horizontal="right" vertical="top" indent="1" shrinkToFit="1"/>
    </xf>
    <xf numFmtId="0" fontId="15" fillId="2" borderId="0" xfId="0" applyFont="1" applyFill="1" applyAlignment="1">
      <alignment horizontal="left" vertical="center" wrapText="1"/>
    </xf>
    <xf numFmtId="0" fontId="15" fillId="2" borderId="0" xfId="0" applyFont="1" applyFill="1" applyAlignment="1">
      <alignment horizontal="center" vertical="top" wrapText="1"/>
    </xf>
    <xf numFmtId="164" fontId="3" fillId="2" borderId="0" xfId="0" applyNumberFormat="1" applyFont="1" applyFill="1"/>
    <xf numFmtId="164" fontId="2" fillId="2" borderId="0" xfId="0" applyNumberFormat="1" applyFont="1" applyFill="1"/>
    <xf numFmtId="164" fontId="2" fillId="2" borderId="0" xfId="1" applyNumberFormat="1" applyFont="1" applyFill="1"/>
    <xf numFmtId="9" fontId="3" fillId="2" borderId="0" xfId="2" applyFont="1" applyFill="1"/>
    <xf numFmtId="9" fontId="2" fillId="2" borderId="0" xfId="2" applyFont="1" applyFill="1"/>
    <xf numFmtId="0" fontId="17" fillId="2" borderId="0" xfId="0" applyFont="1" applyFill="1"/>
    <xf numFmtId="43" fontId="14" fillId="2" borderId="0" xfId="1" applyFont="1" applyFill="1" applyBorder="1" applyAlignment="1">
      <alignment horizontal="center" vertical="center" wrapText="1"/>
    </xf>
    <xf numFmtId="43" fontId="14" fillId="2" borderId="1" xfId="1" applyFont="1" applyFill="1" applyBorder="1" applyAlignment="1">
      <alignment horizontal="center" vertical="center" wrapText="1"/>
    </xf>
    <xf numFmtId="43" fontId="14" fillId="2" borderId="0" xfId="1" applyFont="1" applyFill="1" applyAlignment="1">
      <alignment horizontal="center" vertical="center" wrapText="1"/>
    </xf>
    <xf numFmtId="43" fontId="0" fillId="0" borderId="0" xfId="0" applyNumberFormat="1"/>
    <xf numFmtId="43" fontId="0" fillId="0" borderId="0" xfId="1" applyFont="1"/>
    <xf numFmtId="0" fontId="18" fillId="2" borderId="0" xfId="0" applyFont="1" applyFill="1"/>
    <xf numFmtId="43" fontId="19" fillId="2" borderId="0" xfId="1" applyFont="1" applyFill="1" applyBorder="1"/>
    <xf numFmtId="43" fontId="19" fillId="2" borderId="1" xfId="1" applyFont="1" applyFill="1" applyBorder="1"/>
    <xf numFmtId="43" fontId="6" fillId="2" borderId="0" xfId="1" applyFont="1" applyFill="1" applyBorder="1" applyAlignment="1">
      <alignment horizontal="right"/>
    </xf>
    <xf numFmtId="43" fontId="6" fillId="2" borderId="0" xfId="1" applyFont="1" applyFill="1" applyAlignment="1">
      <alignment horizontal="right" vertical="top" wrapText="1"/>
    </xf>
    <xf numFmtId="0" fontId="14" fillId="2" borderId="0" xfId="0" applyFont="1" applyFill="1" applyAlignment="1">
      <alignment horizontal="left" wrapText="1"/>
    </xf>
    <xf numFmtId="0" fontId="6" fillId="2" borderId="0" xfId="0" applyFont="1" applyFill="1" applyAlignment="1">
      <alignment horizontal="center" vertical="top" wrapText="1"/>
    </xf>
    <xf numFmtId="43" fontId="4" fillId="2" borderId="0" xfId="1" applyFont="1" applyFill="1" applyAlignment="1">
      <alignment horizontal="right" vertical="top" wrapText="1"/>
    </xf>
    <xf numFmtId="4" fontId="4" fillId="2" borderId="0" xfId="3" applyNumberFormat="1" applyFont="1" applyFill="1" applyAlignment="1">
      <alignment horizontal="right"/>
    </xf>
    <xf numFmtId="4" fontId="13" fillId="2" borderId="0" xfId="3" applyNumberFormat="1" applyFont="1" applyFill="1" applyAlignment="1">
      <alignment horizontal="right"/>
    </xf>
    <xf numFmtId="4" fontId="6" fillId="2" borderId="2" xfId="3" applyNumberFormat="1" applyFont="1" applyFill="1" applyBorder="1" applyAlignment="1">
      <alignment horizontal="right"/>
    </xf>
    <xf numFmtId="0" fontId="5" fillId="2" borderId="0" xfId="0" applyFont="1" applyFill="1" applyAlignment="1">
      <alignment horizontal="center"/>
    </xf>
    <xf numFmtId="0" fontId="6" fillId="2" borderId="0" xfId="0" applyFont="1" applyFill="1" applyAlignment="1">
      <alignment horizontal="center"/>
    </xf>
    <xf numFmtId="0" fontId="8" fillId="2" borderId="0" xfId="0" applyFont="1" applyFill="1" applyAlignment="1">
      <alignment horizontal="center"/>
    </xf>
  </cellXfs>
  <cellStyles count="4">
    <cellStyle name="Millares" xfId="1" builtinId="3"/>
    <cellStyle name="Millares 2" xfId="3" xr:uid="{BFD3E908-DA93-41A9-9D51-9AE39EEFFEFC}"/>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722049</xdr:colOff>
      <xdr:row>127</xdr:row>
      <xdr:rowOff>0</xdr:rowOff>
    </xdr:from>
    <xdr:to>
      <xdr:col>13</xdr:col>
      <xdr:colOff>312888</xdr:colOff>
      <xdr:row>136</xdr:row>
      <xdr:rowOff>69369</xdr:rowOff>
    </xdr:to>
    <xdr:grpSp>
      <xdr:nvGrpSpPr>
        <xdr:cNvPr id="2" name="Grupo 1">
          <a:extLst>
            <a:ext uri="{FF2B5EF4-FFF2-40B4-BE49-F238E27FC236}">
              <a16:creationId xmlns:a16="http://schemas.microsoft.com/office/drawing/2014/main" id="{C564640D-607B-4598-99BD-AB19D93AC0D9}"/>
            </a:ext>
          </a:extLst>
        </xdr:cNvPr>
        <xdr:cNvGrpSpPr/>
      </xdr:nvGrpSpPr>
      <xdr:grpSpPr>
        <a:xfrm>
          <a:off x="722049" y="25755600"/>
          <a:ext cx="6058314" cy="1783869"/>
          <a:chOff x="107471" y="7317157"/>
          <a:chExt cx="6029864" cy="1398756"/>
        </a:xfrm>
      </xdr:grpSpPr>
      <xdr:sp macro="" textlink="">
        <xdr:nvSpPr>
          <xdr:cNvPr id="3" name="CuadroTexto 2">
            <a:extLst>
              <a:ext uri="{FF2B5EF4-FFF2-40B4-BE49-F238E27FC236}">
                <a16:creationId xmlns:a16="http://schemas.microsoft.com/office/drawing/2014/main" id="{0CE5C967-34D9-4313-F93B-682863612C1E}"/>
              </a:ext>
            </a:extLst>
          </xdr:cNvPr>
          <xdr:cNvSpPr txBox="1"/>
        </xdr:nvSpPr>
        <xdr:spPr>
          <a:xfrm>
            <a:off x="1654598" y="7354861"/>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a:latin typeface="Times New Roman" panose="02020603050405020304" pitchFamily="18" charset="0"/>
                <a:cs typeface="Times New Roman" panose="02020603050405020304" pitchFamily="18" charset="0"/>
              </a:rPr>
              <a:t> Lic. Eris Antonio Feliz Feliz</a:t>
            </a:r>
          </a:p>
          <a:p>
            <a:pPr algn="ctr"/>
            <a:r>
              <a:rPr lang="es-DO" sz="1300" b="1">
                <a:latin typeface="Times New Roman" panose="02020603050405020304" pitchFamily="18" charset="0"/>
                <a:cs typeface="Times New Roman" panose="02020603050405020304" pitchFamily="18" charset="0"/>
              </a:rPr>
              <a:t>Enc. Administrativo-Financiero                          </a:t>
            </a:r>
          </a:p>
        </xdr:txBody>
      </xdr:sp>
      <xdr:sp macro="" textlink="">
        <xdr:nvSpPr>
          <xdr:cNvPr id="4" name="CuadroTexto 3">
            <a:extLst>
              <a:ext uri="{FF2B5EF4-FFF2-40B4-BE49-F238E27FC236}">
                <a16:creationId xmlns:a16="http://schemas.microsoft.com/office/drawing/2014/main" id="{BD4BEDC9-6945-4FB7-938B-DE4713298917}"/>
              </a:ext>
            </a:extLst>
          </xdr:cNvPr>
          <xdr:cNvSpPr txBox="1"/>
        </xdr:nvSpPr>
        <xdr:spPr>
          <a:xfrm>
            <a:off x="3037217" y="7317157"/>
            <a:ext cx="3100118" cy="527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p>
        </xdr:txBody>
      </xdr:sp>
      <xdr:sp macro="" textlink="">
        <xdr:nvSpPr>
          <xdr:cNvPr id="5" name="CuadroTexto 4">
            <a:extLst>
              <a:ext uri="{FF2B5EF4-FFF2-40B4-BE49-F238E27FC236}">
                <a16:creationId xmlns:a16="http://schemas.microsoft.com/office/drawing/2014/main" id="{1FD3FD71-F62A-57EF-4D70-F96598EC374F}"/>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Antolin</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Paniagua Ramirez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81CCD82F-3BFD-0C39-1A12-72663C13DF2B}"/>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Lic.Francisco</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Alberto Sanchez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116456</xdr:colOff>
      <xdr:row>38</xdr:row>
      <xdr:rowOff>80155</xdr:rowOff>
    </xdr:from>
    <xdr:to>
      <xdr:col>1</xdr:col>
      <xdr:colOff>1149830</xdr:colOff>
      <xdr:row>47</xdr:row>
      <xdr:rowOff>125802</xdr:rowOff>
    </xdr:to>
    <xdr:grpSp>
      <xdr:nvGrpSpPr>
        <xdr:cNvPr id="6" name="Grupo 5">
          <a:extLst>
            <a:ext uri="{FF2B5EF4-FFF2-40B4-BE49-F238E27FC236}">
              <a16:creationId xmlns:a16="http://schemas.microsoft.com/office/drawing/2014/main" id="{1F1E4035-32BA-0ED6-38D7-094478A962BD}"/>
            </a:ext>
          </a:extLst>
        </xdr:cNvPr>
        <xdr:cNvGrpSpPr/>
      </xdr:nvGrpSpPr>
      <xdr:grpSpPr>
        <a:xfrm>
          <a:off x="116456" y="7745084"/>
          <a:ext cx="5768916" cy="1743973"/>
          <a:chOff x="125442" y="7358692"/>
          <a:chExt cx="5768916" cy="1366567"/>
        </a:xfrm>
      </xdr:grpSpPr>
      <xdr:sp macro="" textlink="">
        <xdr:nvSpPr>
          <xdr:cNvPr id="3" name="CuadroTexto 2">
            <a:extLst>
              <a:ext uri="{FF2B5EF4-FFF2-40B4-BE49-F238E27FC236}">
                <a16:creationId xmlns:a16="http://schemas.microsoft.com/office/drawing/2014/main" id="{5407E814-D12A-4D16-989C-40594E61739B}"/>
              </a:ext>
            </a:extLst>
          </xdr:cNvPr>
          <xdr:cNvSpPr txBox="1"/>
        </xdr:nvSpPr>
        <xdr:spPr>
          <a:xfrm>
            <a:off x="1401793" y="8212708"/>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Eris</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Antonio Feliz Feliz</a:t>
            </a:r>
            <a:endParaRPr lang="es-DO" sz="1300" b="1" i="0" u="none" strike="noStrike">
              <a:solidFill>
                <a:schemeClr val="dk1"/>
              </a:solidFill>
              <a:effectLst/>
              <a:latin typeface="Times New Roman" panose="02020603050405020304" pitchFamily="18" charset="0"/>
              <a:ea typeface="+mn-ea"/>
              <a:cs typeface="Times New Roman" panose="02020603050405020304" pitchFamily="18" charset="0"/>
            </a:endParaRP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2FDECD9F-ECCE-47E0-BC49-310B684F3F6D}"/>
              </a:ext>
            </a:extLst>
          </xdr:cNvPr>
          <xdr:cNvSpPr txBox="1"/>
        </xdr:nvSpPr>
        <xdr:spPr>
          <a:xfrm>
            <a:off x="125442" y="735869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Antolin</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Paniagua Ramirez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3CBF422B-6646-474F-901C-7A4105D82740}"/>
              </a:ext>
            </a:extLst>
          </xdr:cNvPr>
          <xdr:cNvSpPr txBox="1"/>
        </xdr:nvSpPr>
        <xdr:spPr>
          <a:xfrm>
            <a:off x="3270131" y="7367319"/>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Lic.Francisco</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Alberto Sanchez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57151</xdr:colOff>
      <xdr:row>26</xdr:row>
      <xdr:rowOff>47625</xdr:rowOff>
    </xdr:from>
    <xdr:to>
      <xdr:col>1</xdr:col>
      <xdr:colOff>1343026</xdr:colOff>
      <xdr:row>33</xdr:row>
      <xdr:rowOff>97943</xdr:rowOff>
    </xdr:to>
    <xdr:grpSp>
      <xdr:nvGrpSpPr>
        <xdr:cNvPr id="2" name="Grupo 1">
          <a:extLst>
            <a:ext uri="{FF2B5EF4-FFF2-40B4-BE49-F238E27FC236}">
              <a16:creationId xmlns:a16="http://schemas.microsoft.com/office/drawing/2014/main" id="{6A5A3DCB-4FF0-4F59-A0D1-133A6AC47DE1}"/>
            </a:ext>
          </a:extLst>
        </xdr:cNvPr>
        <xdr:cNvGrpSpPr/>
      </xdr:nvGrpSpPr>
      <xdr:grpSpPr>
        <a:xfrm>
          <a:off x="57151" y="5362575"/>
          <a:ext cx="5943600" cy="1383818"/>
          <a:chOff x="80873" y="7332095"/>
          <a:chExt cx="6056462" cy="1383818"/>
        </a:xfrm>
      </xdr:grpSpPr>
      <xdr:sp macro="" textlink="">
        <xdr:nvSpPr>
          <xdr:cNvPr id="3" name="CuadroTexto 2">
            <a:extLst>
              <a:ext uri="{FF2B5EF4-FFF2-40B4-BE49-F238E27FC236}">
                <a16:creationId xmlns:a16="http://schemas.microsoft.com/office/drawing/2014/main" id="{AC3FEB60-0937-09AD-3E25-310E674A54B6}"/>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a:latin typeface="Times New Roman" panose="02020603050405020304" pitchFamily="18" charset="0"/>
                <a:cs typeface="Times New Roman" panose="02020603050405020304" pitchFamily="18" charset="0"/>
              </a:rPr>
              <a:t> </a:t>
            </a:r>
          </a:p>
          <a:p>
            <a:pPr algn="ct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BD092292-C526-FCC5-718D-108ADD6B3DD6}"/>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Eris</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Antonio Feliz Feliz</a:t>
            </a:r>
            <a:endParaRPr lang="es-DO" sz="1300" b="1" i="0" u="none" strike="noStrike">
              <a:solidFill>
                <a:schemeClr val="dk1"/>
              </a:solidFill>
              <a:effectLst/>
              <a:latin typeface="Times New Roman" panose="02020603050405020304" pitchFamily="18" charset="0"/>
              <a:ea typeface="+mn-ea"/>
              <a:cs typeface="Times New Roman" panose="02020603050405020304" pitchFamily="18" charset="0"/>
            </a:endParaRP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65D0961C-1E56-C76E-9793-92AB2D081961}"/>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Antolin</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Paniagua Ramirez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8858808A-B44F-85EC-8C8A-7A62870E4CE8}"/>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Lic.Francisco</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Alberto Sanchez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219075</xdr:colOff>
      <xdr:row>26</xdr:row>
      <xdr:rowOff>152400</xdr:rowOff>
    </xdr:from>
    <xdr:to>
      <xdr:col>1</xdr:col>
      <xdr:colOff>1141562</xdr:colOff>
      <xdr:row>34</xdr:row>
      <xdr:rowOff>12218</xdr:rowOff>
    </xdr:to>
    <xdr:grpSp>
      <xdr:nvGrpSpPr>
        <xdr:cNvPr id="2" name="Grupo 1">
          <a:extLst>
            <a:ext uri="{FF2B5EF4-FFF2-40B4-BE49-F238E27FC236}">
              <a16:creationId xmlns:a16="http://schemas.microsoft.com/office/drawing/2014/main" id="{44464199-F6DE-4CAA-8EE4-EB0C15214AE2}"/>
            </a:ext>
          </a:extLst>
        </xdr:cNvPr>
        <xdr:cNvGrpSpPr/>
      </xdr:nvGrpSpPr>
      <xdr:grpSpPr>
        <a:xfrm>
          <a:off x="219075" y="5534025"/>
          <a:ext cx="6056462" cy="1383818"/>
          <a:chOff x="80873" y="7332095"/>
          <a:chExt cx="6056462" cy="1383818"/>
        </a:xfrm>
      </xdr:grpSpPr>
      <xdr:sp macro="" textlink="">
        <xdr:nvSpPr>
          <xdr:cNvPr id="3" name="CuadroTexto 2">
            <a:extLst>
              <a:ext uri="{FF2B5EF4-FFF2-40B4-BE49-F238E27FC236}">
                <a16:creationId xmlns:a16="http://schemas.microsoft.com/office/drawing/2014/main" id="{DB21154F-B0CD-4F72-FBA6-6A41AB9CCC19}"/>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16505F2C-65FD-0D99-BAEB-C03724C69536}"/>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 Eris</a:t>
            </a:r>
            <a:r>
              <a:rPr lang="es-DO" sz="1200" b="1" i="0" u="none" strike="noStrike" baseline="0">
                <a:solidFill>
                  <a:schemeClr val="dk1"/>
                </a:solidFill>
                <a:effectLst/>
                <a:latin typeface="Times New Roman" panose="02020603050405020304" pitchFamily="18" charset="0"/>
                <a:ea typeface="+mn-ea"/>
                <a:cs typeface="Times New Roman" panose="02020603050405020304" pitchFamily="18" charset="0"/>
              </a:rPr>
              <a:t> Antonio Feliz Feliz</a:t>
            </a:r>
            <a:endParaRPr lang="es-DO" sz="1200" b="1" i="0" u="none" strike="noStrike">
              <a:solidFill>
                <a:schemeClr val="dk1"/>
              </a:solidFill>
              <a:effectLst/>
              <a:latin typeface="Times New Roman" panose="02020603050405020304" pitchFamily="18" charset="0"/>
              <a:ea typeface="+mn-ea"/>
              <a:cs typeface="Times New Roman" panose="02020603050405020304" pitchFamily="18" charset="0"/>
            </a:endParaRP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59C5B7B6-75A1-07AC-F9F1-A6B139CDCA47}"/>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69BF644D-CD50-F870-C8A4-04D583C6AA26}"/>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1447800</xdr:colOff>
      <xdr:row>19</xdr:row>
      <xdr:rowOff>180975</xdr:rowOff>
    </xdr:from>
    <xdr:to>
      <xdr:col>4</xdr:col>
      <xdr:colOff>503387</xdr:colOff>
      <xdr:row>27</xdr:row>
      <xdr:rowOff>40793</xdr:rowOff>
    </xdr:to>
    <xdr:grpSp>
      <xdr:nvGrpSpPr>
        <xdr:cNvPr id="2" name="Grupo 1">
          <a:extLst>
            <a:ext uri="{FF2B5EF4-FFF2-40B4-BE49-F238E27FC236}">
              <a16:creationId xmlns:a16="http://schemas.microsoft.com/office/drawing/2014/main" id="{A7BDA8AC-38A7-4C53-B0A4-4D06DBF39702}"/>
            </a:ext>
          </a:extLst>
        </xdr:cNvPr>
        <xdr:cNvGrpSpPr/>
      </xdr:nvGrpSpPr>
      <xdr:grpSpPr>
        <a:xfrm>
          <a:off x="1447800" y="4352925"/>
          <a:ext cx="5989787" cy="1383818"/>
          <a:chOff x="80873" y="7332095"/>
          <a:chExt cx="6056462" cy="1383818"/>
        </a:xfrm>
      </xdr:grpSpPr>
      <xdr:sp macro="" textlink="">
        <xdr:nvSpPr>
          <xdr:cNvPr id="3" name="CuadroTexto 2">
            <a:extLst>
              <a:ext uri="{FF2B5EF4-FFF2-40B4-BE49-F238E27FC236}">
                <a16:creationId xmlns:a16="http://schemas.microsoft.com/office/drawing/2014/main" id="{13164BE1-DB39-2B1E-8D05-0707EE166217}"/>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2184B738-9697-60AD-0FC3-5034E2E4913B}"/>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Eris</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Antonio Feliz Feliz</a:t>
            </a:r>
            <a:endParaRPr lang="es-DO" sz="1300" b="1" i="0" u="none" strike="noStrike">
              <a:solidFill>
                <a:schemeClr val="dk1"/>
              </a:solidFill>
              <a:effectLst/>
              <a:latin typeface="Times New Roman" panose="02020603050405020304" pitchFamily="18" charset="0"/>
              <a:ea typeface="+mn-ea"/>
              <a:cs typeface="Times New Roman" panose="02020603050405020304" pitchFamily="18" charset="0"/>
            </a:endParaRP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Administrativo-Financiero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CF58D665-4BA3-72F9-D530-9ACCB0079CD1}"/>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Antolin</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Paniagua Ramirez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5A7521EF-BBF3-83F9-A52C-C3E505811E00}"/>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Francisco Alberto Sanchez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857250</xdr:colOff>
      <xdr:row>26</xdr:row>
      <xdr:rowOff>123825</xdr:rowOff>
    </xdr:from>
    <xdr:to>
      <xdr:col>3</xdr:col>
      <xdr:colOff>1008212</xdr:colOff>
      <xdr:row>33</xdr:row>
      <xdr:rowOff>174143</xdr:rowOff>
    </xdr:to>
    <xdr:grpSp>
      <xdr:nvGrpSpPr>
        <xdr:cNvPr id="2" name="Grupo 1">
          <a:extLst>
            <a:ext uri="{FF2B5EF4-FFF2-40B4-BE49-F238E27FC236}">
              <a16:creationId xmlns:a16="http://schemas.microsoft.com/office/drawing/2014/main" id="{A1F1D9A5-25E7-41B4-A570-DBBE2B95D25A}"/>
            </a:ext>
          </a:extLst>
        </xdr:cNvPr>
        <xdr:cNvGrpSpPr/>
      </xdr:nvGrpSpPr>
      <xdr:grpSpPr>
        <a:xfrm>
          <a:off x="857250" y="5857875"/>
          <a:ext cx="6332687" cy="1383818"/>
          <a:chOff x="80873" y="7332095"/>
          <a:chExt cx="6056462" cy="1383818"/>
        </a:xfrm>
      </xdr:grpSpPr>
      <xdr:sp macro="" textlink="">
        <xdr:nvSpPr>
          <xdr:cNvPr id="3" name="CuadroTexto 2">
            <a:extLst>
              <a:ext uri="{FF2B5EF4-FFF2-40B4-BE49-F238E27FC236}">
                <a16:creationId xmlns:a16="http://schemas.microsoft.com/office/drawing/2014/main" id="{3AC7414E-4BA0-1615-233B-5BCB460FE54B}"/>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902AEEBE-9855-4E19-133C-E98AD3A38A3A}"/>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74D4521F-E440-B40D-9713-FB2CC8F41D52}"/>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1CADCC4D-82B6-E2E7-997D-CB24ABB38F7D}"/>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360D-41B9-4034-BD22-9F2B7FD9D7AA}">
  <dimension ref="A1:A45"/>
  <sheetViews>
    <sheetView topLeftCell="A20" workbookViewId="0">
      <selection activeCell="C45" sqref="C45"/>
    </sheetView>
  </sheetViews>
  <sheetFormatPr baseColWidth="10" defaultRowHeight="15" x14ac:dyDescent="0.25"/>
  <cols>
    <col min="1" max="1" width="105.85546875" customWidth="1"/>
  </cols>
  <sheetData>
    <row r="1" spans="1:1" ht="18.75" x14ac:dyDescent="0.3">
      <c r="A1" s="4" t="s">
        <v>151</v>
      </c>
    </row>
    <row r="2" spans="1:1" x14ac:dyDescent="0.25">
      <c r="A2" s="19"/>
    </row>
    <row r="3" spans="1:1" ht="16.5" x14ac:dyDescent="0.25">
      <c r="A3" s="7" t="s">
        <v>64</v>
      </c>
    </row>
    <row r="4" spans="1:1" x14ac:dyDescent="0.25">
      <c r="A4" s="19"/>
    </row>
    <row r="5" spans="1:1" ht="75" x14ac:dyDescent="0.25">
      <c r="A5" s="47" t="s">
        <v>69</v>
      </c>
    </row>
    <row r="6" spans="1:1" ht="8.25" customHeight="1" x14ac:dyDescent="0.25">
      <c r="A6" s="19"/>
    </row>
    <row r="7" spans="1:1" ht="30" x14ac:dyDescent="0.25">
      <c r="A7" s="47" t="s">
        <v>54</v>
      </c>
    </row>
    <row r="8" spans="1:1" ht="8.25" customHeight="1" x14ac:dyDescent="0.25">
      <c r="A8" s="19"/>
    </row>
    <row r="9" spans="1:1" ht="67.5" customHeight="1" x14ac:dyDescent="0.25">
      <c r="A9" s="49" t="s">
        <v>70</v>
      </c>
    </row>
    <row r="10" spans="1:1" ht="8.25" customHeight="1" x14ac:dyDescent="0.25">
      <c r="A10" s="19"/>
    </row>
    <row r="11" spans="1:1" ht="67.5" customHeight="1" x14ac:dyDescent="0.25">
      <c r="A11" s="49" t="s">
        <v>71</v>
      </c>
    </row>
    <row r="12" spans="1:1" ht="8.25" customHeight="1" x14ac:dyDescent="0.25">
      <c r="A12" s="19"/>
    </row>
    <row r="13" spans="1:1" x14ac:dyDescent="0.25">
      <c r="A13" s="46" t="s">
        <v>53</v>
      </c>
    </row>
    <row r="14" spans="1:1" ht="385.5" customHeight="1" x14ac:dyDescent="0.25">
      <c r="A14" s="48" t="s">
        <v>63</v>
      </c>
    </row>
    <row r="15" spans="1:1" x14ac:dyDescent="0.25">
      <c r="A15" s="19"/>
    </row>
    <row r="16" spans="1:1" x14ac:dyDescent="0.25">
      <c r="A16" s="46" t="s">
        <v>55</v>
      </c>
    </row>
    <row r="17" spans="1:1" x14ac:dyDescent="0.25">
      <c r="A17" s="50" t="s">
        <v>60</v>
      </c>
    </row>
    <row r="18" spans="1:1" x14ac:dyDescent="0.25">
      <c r="A18" s="50" t="s">
        <v>65</v>
      </c>
    </row>
    <row r="19" spans="1:1" ht="30" x14ac:dyDescent="0.25">
      <c r="A19" s="51" t="s">
        <v>61</v>
      </c>
    </row>
    <row r="20" spans="1:1" x14ac:dyDescent="0.25">
      <c r="A20" s="50" t="s">
        <v>62</v>
      </c>
    </row>
    <row r="21" spans="1:1" x14ac:dyDescent="0.25">
      <c r="A21" s="50" t="s">
        <v>59</v>
      </c>
    </row>
    <row r="22" spans="1:1" x14ac:dyDescent="0.25">
      <c r="A22" s="50" t="s">
        <v>56</v>
      </c>
    </row>
    <row r="23" spans="1:1" x14ac:dyDescent="0.25">
      <c r="A23" s="50" t="s">
        <v>66</v>
      </c>
    </row>
    <row r="24" spans="1:1" x14ac:dyDescent="0.25">
      <c r="A24" s="50" t="s">
        <v>58</v>
      </c>
    </row>
    <row r="25" spans="1:1" x14ac:dyDescent="0.25">
      <c r="A25" s="50" t="s">
        <v>57</v>
      </c>
    </row>
    <row r="26" spans="1:1" x14ac:dyDescent="0.25">
      <c r="A26" s="19"/>
    </row>
    <row r="27" spans="1:1" ht="16.5" x14ac:dyDescent="0.25">
      <c r="A27" s="7" t="s">
        <v>68</v>
      </c>
    </row>
    <row r="28" spans="1:1" ht="11.25" customHeight="1" x14ac:dyDescent="0.25">
      <c r="A28" s="19"/>
    </row>
    <row r="29" spans="1:1" ht="45.75" customHeight="1" x14ac:dyDescent="0.25">
      <c r="A29" s="49" t="s">
        <v>67</v>
      </c>
    </row>
    <row r="30" spans="1:1" ht="50.25" customHeight="1" x14ac:dyDescent="0.25">
      <c r="A30" s="49" t="s">
        <v>72</v>
      </c>
    </row>
    <row r="31" spans="1:1" ht="45" x14ac:dyDescent="0.25">
      <c r="A31" s="49" t="s">
        <v>73</v>
      </c>
    </row>
    <row r="32" spans="1:1" ht="11.25" customHeight="1" x14ac:dyDescent="0.25">
      <c r="A32" s="19"/>
    </row>
    <row r="33" spans="1:1" ht="23.25" customHeight="1" x14ac:dyDescent="0.25">
      <c r="A33" s="7" t="s">
        <v>74</v>
      </c>
    </row>
    <row r="34" spans="1:1" ht="33" customHeight="1" x14ac:dyDescent="0.25">
      <c r="A34" s="49" t="s">
        <v>75</v>
      </c>
    </row>
    <row r="35" spans="1:1" ht="11.25" customHeight="1" x14ac:dyDescent="0.25">
      <c r="A35" s="49"/>
    </row>
    <row r="36" spans="1:1" ht="16.5" x14ac:dyDescent="0.25">
      <c r="A36" s="7" t="s">
        <v>76</v>
      </c>
    </row>
    <row r="37" spans="1:1" ht="33" customHeight="1" x14ac:dyDescent="0.25">
      <c r="A37" s="49" t="s">
        <v>85</v>
      </c>
    </row>
    <row r="38" spans="1:1" x14ac:dyDescent="0.25">
      <c r="A38" s="19"/>
    </row>
    <row r="39" spans="1:1" ht="16.5" x14ac:dyDescent="0.25">
      <c r="A39" s="7" t="s">
        <v>78</v>
      </c>
    </row>
    <row r="40" spans="1:1" ht="30" x14ac:dyDescent="0.25">
      <c r="A40" s="49" t="s">
        <v>77</v>
      </c>
    </row>
    <row r="41" spans="1:1" x14ac:dyDescent="0.25">
      <c r="A41" s="19"/>
    </row>
    <row r="42" spans="1:1" ht="16.5" x14ac:dyDescent="0.25">
      <c r="A42" s="7" t="s">
        <v>79</v>
      </c>
    </row>
    <row r="43" spans="1:1" ht="15.75" x14ac:dyDescent="0.25">
      <c r="A43" s="52" t="s">
        <v>80</v>
      </c>
    </row>
    <row r="44" spans="1:1" ht="128.25" customHeight="1" x14ac:dyDescent="0.25">
      <c r="A44" s="84" t="s">
        <v>167</v>
      </c>
    </row>
    <row r="45" spans="1:1" x14ac:dyDescent="0.25">
      <c r="A45" s="19"/>
    </row>
  </sheetData>
  <pageMargins left="0.71" right="0.6" top="0.5" bottom="0.49"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2D13B-D65F-459C-B10B-5FC8BAA73947}">
  <dimension ref="A1:N137"/>
  <sheetViews>
    <sheetView workbookViewId="0">
      <selection activeCell="L127" sqref="L127"/>
    </sheetView>
  </sheetViews>
  <sheetFormatPr baseColWidth="10" defaultRowHeight="15" x14ac:dyDescent="0.25"/>
  <cols>
    <col min="1" max="1" width="40.140625" customWidth="1"/>
    <col min="2" max="2" width="2" customWidth="1"/>
    <col min="3" max="3" width="1.5703125" customWidth="1"/>
    <col min="4" max="4" width="2.28515625" customWidth="1"/>
    <col min="5" max="10" width="2.140625" customWidth="1"/>
    <col min="11" max="11" width="4.140625" customWidth="1"/>
    <col min="12" max="12" width="19" customWidth="1"/>
    <col min="13" max="13" width="15" customWidth="1"/>
    <col min="14" max="14" width="18.7109375" customWidth="1"/>
  </cols>
  <sheetData>
    <row r="1" spans="1:14" ht="16.5" x14ac:dyDescent="0.25">
      <c r="A1" s="93" t="s">
        <v>81</v>
      </c>
      <c r="B1" s="7"/>
      <c r="C1" s="7"/>
      <c r="D1" s="7"/>
      <c r="E1" s="7"/>
      <c r="F1" s="7"/>
      <c r="G1" s="7"/>
      <c r="H1" s="7"/>
      <c r="I1" s="7"/>
      <c r="J1" s="7"/>
      <c r="K1" s="7"/>
      <c r="L1" s="19"/>
      <c r="M1" s="19"/>
      <c r="N1" s="19"/>
    </row>
    <row r="2" spans="1:14" ht="15.75" x14ac:dyDescent="0.25">
      <c r="A2" s="8" t="s">
        <v>82</v>
      </c>
      <c r="B2" s="8"/>
      <c r="C2" s="8"/>
      <c r="D2" s="8"/>
      <c r="E2" s="8"/>
      <c r="F2" s="8"/>
      <c r="G2" s="8"/>
      <c r="H2" s="8"/>
      <c r="I2" s="8"/>
      <c r="J2" s="8"/>
      <c r="K2" s="8"/>
      <c r="L2" s="8"/>
      <c r="M2" s="19"/>
      <c r="N2" s="19"/>
    </row>
    <row r="3" spans="1:14" ht="15.75" x14ac:dyDescent="0.25">
      <c r="A3" s="9" t="s">
        <v>83</v>
      </c>
      <c r="B3" s="9"/>
      <c r="C3" s="9"/>
      <c r="D3" s="9"/>
      <c r="E3" s="9"/>
      <c r="F3" s="9"/>
      <c r="G3" s="9"/>
      <c r="H3" s="9"/>
      <c r="I3" s="9"/>
      <c r="J3" s="9"/>
      <c r="K3" s="9"/>
      <c r="L3" s="55">
        <v>1160163.6499999999</v>
      </c>
      <c r="M3" s="19"/>
      <c r="N3" s="19"/>
    </row>
    <row r="4" spans="1:14" ht="15.75" x14ac:dyDescent="0.25">
      <c r="A4" s="9" t="s">
        <v>174</v>
      </c>
      <c r="B4" s="9"/>
      <c r="C4" s="9"/>
      <c r="D4" s="9"/>
      <c r="E4" s="9"/>
      <c r="F4" s="9"/>
      <c r="G4" s="9"/>
      <c r="H4" s="9"/>
      <c r="I4" s="9"/>
      <c r="J4" s="9"/>
      <c r="K4" s="9"/>
      <c r="L4" s="56">
        <v>584740672.60000002</v>
      </c>
      <c r="M4" s="19"/>
      <c r="N4" s="19"/>
    </row>
    <row r="5" spans="1:14" ht="16.5" thickBot="1" x14ac:dyDescent="0.3">
      <c r="A5" s="8" t="s">
        <v>84</v>
      </c>
      <c r="B5" s="8"/>
      <c r="C5" s="8"/>
      <c r="D5" s="8"/>
      <c r="E5" s="8"/>
      <c r="F5" s="8"/>
      <c r="G5" s="8"/>
      <c r="H5" s="8"/>
      <c r="I5" s="8"/>
      <c r="J5" s="8"/>
      <c r="K5" s="8"/>
      <c r="L5" s="58">
        <f>SUM(L3:L4)</f>
        <v>585900836.25</v>
      </c>
      <c r="M5" s="19"/>
      <c r="N5" s="102"/>
    </row>
    <row r="6" spans="1:14" ht="15.75" thickTop="1" x14ac:dyDescent="0.25">
      <c r="A6" s="19"/>
      <c r="B6" s="19"/>
      <c r="C6" s="19"/>
      <c r="D6" s="19"/>
      <c r="E6" s="19"/>
      <c r="F6" s="19"/>
      <c r="G6" s="19"/>
      <c r="H6" s="19"/>
      <c r="I6" s="19"/>
      <c r="J6" s="19"/>
      <c r="K6" s="19"/>
      <c r="L6" s="19"/>
      <c r="M6" s="19"/>
      <c r="N6" s="20"/>
    </row>
    <row r="7" spans="1:14" ht="16.5" x14ac:dyDescent="0.25">
      <c r="A7" s="93" t="s">
        <v>86</v>
      </c>
      <c r="B7" s="7"/>
      <c r="C7" s="7"/>
      <c r="D7" s="7"/>
      <c r="E7" s="7"/>
      <c r="F7" s="7"/>
      <c r="G7" s="7"/>
      <c r="H7" s="7"/>
      <c r="I7" s="7"/>
      <c r="J7" s="7"/>
      <c r="K7" s="7"/>
      <c r="L7" s="19"/>
      <c r="M7" s="19"/>
      <c r="N7" s="20"/>
    </row>
    <row r="8" spans="1:14" ht="15.75" x14ac:dyDescent="0.25">
      <c r="A8" s="8" t="s">
        <v>87</v>
      </c>
      <c r="B8" s="8"/>
      <c r="C8" s="8"/>
      <c r="D8" s="8"/>
      <c r="E8" s="8"/>
      <c r="F8" s="8"/>
      <c r="G8" s="8"/>
      <c r="H8" s="8"/>
      <c r="I8" s="8"/>
      <c r="J8" s="8"/>
      <c r="K8" s="8"/>
      <c r="L8" s="54"/>
      <c r="M8" s="19"/>
      <c r="N8" s="19"/>
    </row>
    <row r="9" spans="1:14" ht="15.75" x14ac:dyDescent="0.25">
      <c r="A9" s="9" t="s">
        <v>88</v>
      </c>
      <c r="B9" s="9"/>
      <c r="C9" s="9"/>
      <c r="D9" s="9"/>
      <c r="E9" s="9"/>
      <c r="F9" s="9"/>
      <c r="G9" s="9"/>
      <c r="H9" s="9"/>
      <c r="I9" s="9"/>
      <c r="J9" s="9"/>
      <c r="K9" s="9"/>
      <c r="L9" s="55">
        <v>100135410.76000001</v>
      </c>
      <c r="M9" s="19"/>
      <c r="N9" s="19"/>
    </row>
    <row r="10" spans="1:14" ht="15.75" x14ac:dyDescent="0.25">
      <c r="A10" s="9" t="s">
        <v>89</v>
      </c>
      <c r="B10" s="9"/>
      <c r="C10" s="9"/>
      <c r="D10" s="9"/>
      <c r="E10" s="9"/>
      <c r="F10" s="9"/>
      <c r="G10" s="9"/>
      <c r="H10" s="9"/>
      <c r="I10" s="9"/>
      <c r="J10" s="9"/>
      <c r="K10" s="9"/>
      <c r="L10" s="57">
        <v>5411127.7199999997</v>
      </c>
      <c r="M10" s="19"/>
      <c r="N10" s="19"/>
    </row>
    <row r="11" spans="1:14" ht="16.5" thickBot="1" x14ac:dyDescent="0.3">
      <c r="A11" s="8" t="s">
        <v>84</v>
      </c>
      <c r="B11" s="8"/>
      <c r="C11" s="8"/>
      <c r="D11" s="8"/>
      <c r="E11" s="8"/>
      <c r="F11" s="8"/>
      <c r="G11" s="8"/>
      <c r="H11" s="8"/>
      <c r="I11" s="8"/>
      <c r="J11" s="8"/>
      <c r="K11" s="8"/>
      <c r="L11" s="58">
        <f>SUM(L9-L10)</f>
        <v>94724283.040000007</v>
      </c>
      <c r="M11" s="19"/>
      <c r="N11" s="19"/>
    </row>
    <row r="12" spans="1:14" ht="15.75" thickTop="1" x14ac:dyDescent="0.25">
      <c r="A12" s="19"/>
      <c r="B12" s="19"/>
      <c r="C12" s="19"/>
      <c r="D12" s="19"/>
      <c r="E12" s="19"/>
      <c r="F12" s="19"/>
      <c r="G12" s="19"/>
      <c r="H12" s="19"/>
      <c r="I12" s="19"/>
      <c r="J12" s="19"/>
      <c r="K12" s="19"/>
      <c r="L12" s="19"/>
      <c r="M12" s="19"/>
      <c r="N12" s="19"/>
    </row>
    <row r="13" spans="1:14" ht="16.5" x14ac:dyDescent="0.25">
      <c r="A13" s="99" t="s">
        <v>91</v>
      </c>
      <c r="B13" s="7"/>
      <c r="C13" s="7"/>
      <c r="D13" s="7"/>
      <c r="E13" s="7"/>
      <c r="F13" s="7"/>
      <c r="G13" s="7"/>
      <c r="H13" s="7"/>
      <c r="I13" s="7"/>
      <c r="J13" s="7"/>
      <c r="K13" s="7"/>
      <c r="L13" s="19"/>
      <c r="M13" s="19"/>
      <c r="N13" s="19"/>
    </row>
    <row r="14" spans="1:14" ht="15.75" x14ac:dyDescent="0.25">
      <c r="A14" s="8" t="s">
        <v>90</v>
      </c>
      <c r="B14" s="8"/>
      <c r="C14" s="8"/>
      <c r="D14" s="8"/>
      <c r="E14" s="8"/>
      <c r="F14" s="8"/>
      <c r="G14" s="8"/>
      <c r="H14" s="8"/>
      <c r="I14" s="8"/>
      <c r="J14" s="8"/>
      <c r="K14" s="8"/>
      <c r="L14" s="59"/>
      <c r="M14" s="19"/>
      <c r="N14" s="19"/>
    </row>
    <row r="15" spans="1:14" ht="15.75" x14ac:dyDescent="0.25">
      <c r="A15" s="9" t="s">
        <v>168</v>
      </c>
      <c r="B15" s="9"/>
      <c r="C15" s="9"/>
      <c r="D15" s="9"/>
      <c r="E15" s="9"/>
      <c r="F15" s="9"/>
      <c r="G15" s="9"/>
      <c r="H15" s="9"/>
      <c r="I15" s="9"/>
      <c r="J15" s="9"/>
      <c r="K15" s="9"/>
      <c r="L15" s="55">
        <v>88872.39</v>
      </c>
      <c r="M15" s="19"/>
      <c r="N15" s="19"/>
    </row>
    <row r="16" spans="1:14" ht="15.75" x14ac:dyDescent="0.25">
      <c r="A16" s="9" t="s">
        <v>180</v>
      </c>
      <c r="B16" s="9"/>
      <c r="C16" s="9"/>
      <c r="D16" s="9"/>
      <c r="E16" s="9"/>
      <c r="F16" s="9"/>
      <c r="G16" s="9"/>
      <c r="H16" s="9"/>
      <c r="I16" s="9"/>
      <c r="J16" s="9"/>
      <c r="K16" s="9"/>
      <c r="L16" s="55">
        <v>2316709.75</v>
      </c>
      <c r="M16" s="19"/>
      <c r="N16" s="19"/>
    </row>
    <row r="17" spans="1:14" ht="15.75" x14ac:dyDescent="0.25">
      <c r="A17" s="9" t="s">
        <v>181</v>
      </c>
      <c r="B17" s="9"/>
      <c r="C17" s="9"/>
      <c r="D17" s="9"/>
      <c r="E17" s="9"/>
      <c r="F17" s="9"/>
      <c r="G17" s="9"/>
      <c r="H17" s="9"/>
      <c r="I17" s="9"/>
      <c r="J17" s="9"/>
      <c r="K17" s="9"/>
      <c r="L17" s="55">
        <v>2837061.54</v>
      </c>
      <c r="M17" s="19"/>
      <c r="N17" s="19"/>
    </row>
    <row r="18" spans="1:14" ht="15.75" x14ac:dyDescent="0.25">
      <c r="A18" s="9" t="s">
        <v>182</v>
      </c>
      <c r="B18" s="9"/>
      <c r="C18" s="9"/>
      <c r="D18" s="9"/>
      <c r="E18" s="9"/>
      <c r="F18" s="9"/>
      <c r="G18" s="9"/>
      <c r="H18" s="9"/>
      <c r="I18" s="9"/>
      <c r="J18" s="9"/>
      <c r="K18" s="9"/>
      <c r="L18" s="55">
        <v>19929730.199999999</v>
      </c>
      <c r="M18" s="19"/>
      <c r="N18" s="19"/>
    </row>
    <row r="19" spans="1:14" ht="15.75" x14ac:dyDescent="0.25">
      <c r="A19" s="9" t="s">
        <v>169</v>
      </c>
      <c r="B19" s="9"/>
      <c r="C19" s="9"/>
      <c r="D19" s="9"/>
      <c r="E19" s="9"/>
      <c r="F19" s="9"/>
      <c r="G19" s="9"/>
      <c r="H19" s="9"/>
      <c r="I19" s="9"/>
      <c r="J19" s="9"/>
      <c r="K19" s="9"/>
      <c r="L19" s="57">
        <v>134631892</v>
      </c>
      <c r="M19" s="19"/>
      <c r="N19" s="19"/>
    </row>
    <row r="20" spans="1:14" ht="16.5" thickBot="1" x14ac:dyDescent="0.3">
      <c r="A20" s="8" t="s">
        <v>84</v>
      </c>
      <c r="B20" s="8"/>
      <c r="C20" s="8"/>
      <c r="D20" s="8"/>
      <c r="E20" s="8"/>
      <c r="F20" s="8"/>
      <c r="G20" s="8"/>
      <c r="H20" s="8"/>
      <c r="I20" s="8"/>
      <c r="J20" s="8"/>
      <c r="K20" s="8"/>
      <c r="L20" s="58">
        <f>SUM(L15:L19)</f>
        <v>159804265.88</v>
      </c>
      <c r="M20" s="19"/>
      <c r="N20" s="19"/>
    </row>
    <row r="21" spans="1:14" ht="15.75" thickTop="1" x14ac:dyDescent="0.25">
      <c r="A21" s="19"/>
      <c r="B21" s="19"/>
      <c r="C21" s="19"/>
      <c r="D21" s="19"/>
      <c r="E21" s="19"/>
      <c r="F21" s="19"/>
      <c r="G21" s="19"/>
      <c r="H21" s="19"/>
      <c r="I21" s="19"/>
      <c r="J21" s="19"/>
      <c r="K21" s="19"/>
      <c r="L21" s="19"/>
      <c r="M21" s="19"/>
      <c r="N21" s="19"/>
    </row>
    <row r="22" spans="1:14" ht="16.5" x14ac:dyDescent="0.25">
      <c r="A22" s="7" t="s">
        <v>92</v>
      </c>
      <c r="B22" s="7"/>
      <c r="C22" s="7"/>
      <c r="D22" s="7"/>
      <c r="E22" s="7"/>
      <c r="F22" s="7"/>
      <c r="G22" s="7"/>
      <c r="H22" s="7"/>
      <c r="I22" s="7"/>
      <c r="J22" s="7"/>
      <c r="K22" s="7"/>
      <c r="L22" s="19"/>
      <c r="M22" s="19"/>
      <c r="N22" s="19"/>
    </row>
    <row r="23" spans="1:14" ht="36.75" customHeight="1" x14ac:dyDescent="0.25">
      <c r="A23" s="53" t="s">
        <v>87</v>
      </c>
      <c r="B23" s="105" t="s">
        <v>93</v>
      </c>
      <c r="C23" s="105"/>
      <c r="D23" s="105"/>
      <c r="E23" s="105"/>
      <c r="F23" s="105"/>
      <c r="G23" s="105"/>
      <c r="H23" s="105"/>
      <c r="I23" s="105"/>
      <c r="J23" s="105"/>
      <c r="K23" s="105"/>
      <c r="L23" s="70" t="s">
        <v>94</v>
      </c>
      <c r="M23" s="70" t="s">
        <v>95</v>
      </c>
      <c r="N23" s="70" t="s">
        <v>96</v>
      </c>
    </row>
    <row r="24" spans="1:14" ht="15.75" x14ac:dyDescent="0.25">
      <c r="A24" s="60" t="s">
        <v>191</v>
      </c>
      <c r="B24" s="103">
        <v>89652774.180000007</v>
      </c>
      <c r="C24" s="103"/>
      <c r="D24" s="103"/>
      <c r="E24" s="103"/>
      <c r="F24" s="103"/>
      <c r="G24" s="103"/>
      <c r="H24" s="103"/>
      <c r="I24" s="103"/>
      <c r="J24" s="103"/>
      <c r="K24" s="103"/>
      <c r="L24" s="62">
        <v>56886276.600000001</v>
      </c>
      <c r="M24" s="62">
        <v>239373710</v>
      </c>
      <c r="N24" s="61">
        <f>SUM(B24:M24)</f>
        <v>385912760.77999997</v>
      </c>
    </row>
    <row r="25" spans="1:14" ht="15.75" x14ac:dyDescent="0.25">
      <c r="A25" s="9" t="s">
        <v>97</v>
      </c>
      <c r="B25" s="106"/>
      <c r="C25" s="106"/>
      <c r="D25" s="106"/>
      <c r="E25" s="106"/>
      <c r="F25" s="106"/>
      <c r="G25" s="106"/>
      <c r="H25" s="106"/>
      <c r="I25" s="106"/>
      <c r="J25" s="106"/>
      <c r="K25" s="106"/>
      <c r="L25" s="62"/>
      <c r="M25" s="62"/>
      <c r="N25" s="61">
        <f>SUM(B25:M25)</f>
        <v>0</v>
      </c>
    </row>
    <row r="26" spans="1:14" ht="15.75" x14ac:dyDescent="0.25">
      <c r="A26" s="8" t="s">
        <v>99</v>
      </c>
      <c r="B26" s="103">
        <f>SUM(B24:B25)</f>
        <v>89652774.180000007</v>
      </c>
      <c r="C26" s="103"/>
      <c r="D26" s="103"/>
      <c r="E26" s="103"/>
      <c r="F26" s="103"/>
      <c r="G26" s="103"/>
      <c r="H26" s="103"/>
      <c r="I26" s="103"/>
      <c r="J26" s="103"/>
      <c r="K26" s="103"/>
      <c r="L26" s="64">
        <f>SUM(L24:L25)</f>
        <v>56886276.600000001</v>
      </c>
      <c r="M26" s="64">
        <f>SUM(M24:M25)</f>
        <v>239373710</v>
      </c>
      <c r="N26" s="63">
        <f>SUM(N24:N25)</f>
        <v>385912760.77999997</v>
      </c>
    </row>
    <row r="27" spans="1:14" ht="8.25" customHeight="1" x14ac:dyDescent="0.25">
      <c r="A27" s="9"/>
      <c r="B27" s="103"/>
      <c r="C27" s="103"/>
      <c r="D27" s="103"/>
      <c r="E27" s="103"/>
      <c r="F27" s="103"/>
      <c r="G27" s="103"/>
      <c r="H27" s="103"/>
      <c r="I27" s="103"/>
      <c r="J27" s="103"/>
      <c r="K27" s="103"/>
      <c r="L27" s="62"/>
      <c r="M27" s="62"/>
      <c r="N27" s="61"/>
    </row>
    <row r="28" spans="1:14" ht="15.75" x14ac:dyDescent="0.25">
      <c r="A28" s="65" t="s">
        <v>100</v>
      </c>
      <c r="B28" s="107">
        <v>-33429109.98</v>
      </c>
      <c r="C28" s="107"/>
      <c r="D28" s="107"/>
      <c r="E28" s="107"/>
      <c r="F28" s="107"/>
      <c r="G28" s="107"/>
      <c r="H28" s="107"/>
      <c r="I28" s="107"/>
      <c r="J28" s="107"/>
      <c r="K28" s="107"/>
      <c r="L28" s="62">
        <v>-10985895.67</v>
      </c>
      <c r="M28" s="66">
        <v>-55877600.770000003</v>
      </c>
      <c r="N28" s="67">
        <f>SUM(B28:M28)</f>
        <v>-100292606.42</v>
      </c>
    </row>
    <row r="29" spans="1:14" ht="15.75" x14ac:dyDescent="0.25">
      <c r="A29" s="9" t="s">
        <v>101</v>
      </c>
      <c r="B29" s="107">
        <v>-1426621.87</v>
      </c>
      <c r="C29" s="107"/>
      <c r="D29" s="107"/>
      <c r="E29" s="107"/>
      <c r="F29" s="107"/>
      <c r="G29" s="107"/>
      <c r="H29" s="107"/>
      <c r="I29" s="107"/>
      <c r="J29" s="107"/>
      <c r="K29" s="107"/>
      <c r="L29" s="62">
        <v>-593919.05000000005</v>
      </c>
      <c r="M29" s="66">
        <v>-3438378.85</v>
      </c>
      <c r="N29" s="67">
        <f t="shared" ref="N29:N30" si="0">SUM(B29:M29)</f>
        <v>-5458919.7700000005</v>
      </c>
    </row>
    <row r="30" spans="1:14" ht="15.75" x14ac:dyDescent="0.25">
      <c r="A30" s="8" t="s">
        <v>99</v>
      </c>
      <c r="B30" s="108">
        <f>SUM(B28:B29)</f>
        <v>-34855731.850000001</v>
      </c>
      <c r="C30" s="108"/>
      <c r="D30" s="108"/>
      <c r="E30" s="108"/>
      <c r="F30" s="108"/>
      <c r="G30" s="108"/>
      <c r="H30" s="108"/>
      <c r="I30" s="108"/>
      <c r="J30" s="108"/>
      <c r="K30" s="108"/>
      <c r="L30" s="66">
        <f>SUM(L28:L29)</f>
        <v>-11579814.720000001</v>
      </c>
      <c r="M30" s="66">
        <f>SUM(M28:M29)</f>
        <v>-59315979.620000005</v>
      </c>
      <c r="N30" s="67">
        <f t="shared" si="0"/>
        <v>-105751526.19</v>
      </c>
    </row>
    <row r="31" spans="1:14" ht="16.5" thickBot="1" x14ac:dyDescent="0.3">
      <c r="A31" s="60" t="s">
        <v>102</v>
      </c>
      <c r="B31" s="109">
        <f>+B26+B30</f>
        <v>54797042.330000006</v>
      </c>
      <c r="C31" s="109"/>
      <c r="D31" s="109"/>
      <c r="E31" s="109"/>
      <c r="F31" s="109"/>
      <c r="G31" s="109"/>
      <c r="H31" s="109"/>
      <c r="I31" s="109"/>
      <c r="J31" s="109"/>
      <c r="K31" s="109"/>
      <c r="L31" s="69">
        <f>+L26+L30</f>
        <v>45306461.880000003</v>
      </c>
      <c r="M31" s="69">
        <f>+M26+M30</f>
        <v>180057730.38</v>
      </c>
      <c r="N31" s="68">
        <f>+N26+N30</f>
        <v>280161234.58999997</v>
      </c>
    </row>
    <row r="32" spans="1:14" ht="15.75" thickTop="1" x14ac:dyDescent="0.25">
      <c r="A32" s="19"/>
      <c r="B32" s="19"/>
      <c r="C32" s="19"/>
      <c r="D32" s="19"/>
      <c r="E32" s="19"/>
      <c r="F32" s="19"/>
      <c r="G32" s="19"/>
      <c r="H32" s="19"/>
      <c r="I32" s="19"/>
      <c r="J32" s="19"/>
      <c r="K32" s="19"/>
      <c r="L32" s="19"/>
      <c r="M32" s="19"/>
      <c r="N32" s="19"/>
    </row>
    <row r="33" spans="1:14" ht="16.5" x14ac:dyDescent="0.25">
      <c r="A33" s="93" t="s">
        <v>103</v>
      </c>
      <c r="B33" s="7"/>
      <c r="C33" s="7"/>
      <c r="D33" s="7"/>
      <c r="E33" s="7"/>
      <c r="F33" s="7"/>
      <c r="G33" s="7"/>
      <c r="H33" s="7"/>
      <c r="I33" s="7"/>
      <c r="J33" s="7"/>
      <c r="K33" s="7"/>
      <c r="L33" s="19"/>
      <c r="M33" s="19"/>
      <c r="N33" s="19"/>
    </row>
    <row r="34" spans="1:14" ht="15.75" x14ac:dyDescent="0.25">
      <c r="A34" s="8" t="s">
        <v>87</v>
      </c>
      <c r="B34" s="8"/>
      <c r="C34" s="8"/>
      <c r="D34" s="8"/>
      <c r="E34" s="8"/>
      <c r="F34" s="8"/>
      <c r="G34" s="8"/>
      <c r="H34" s="8"/>
      <c r="I34" s="8"/>
      <c r="J34" s="8"/>
      <c r="K34" s="8"/>
      <c r="L34" s="59"/>
      <c r="M34" s="9"/>
      <c r="N34" s="19"/>
    </row>
    <row r="35" spans="1:14" ht="15.75" x14ac:dyDescent="0.25">
      <c r="A35" s="9" t="s">
        <v>170</v>
      </c>
      <c r="B35" s="9"/>
      <c r="C35" s="9"/>
      <c r="D35" s="9"/>
      <c r="E35" s="9"/>
      <c r="F35" s="9"/>
      <c r="G35" s="9"/>
      <c r="H35" s="9"/>
      <c r="I35" s="9"/>
      <c r="J35" s="9"/>
      <c r="K35" s="9"/>
      <c r="L35" s="55">
        <v>104742251.41</v>
      </c>
      <c r="M35" s="9"/>
      <c r="N35" s="19"/>
    </row>
    <row r="36" spans="1:14" ht="16.5" thickBot="1" x14ac:dyDescent="0.3">
      <c r="A36" s="8" t="s">
        <v>84</v>
      </c>
      <c r="B36" s="8"/>
      <c r="C36" s="8"/>
      <c r="D36" s="8"/>
      <c r="E36" s="8"/>
      <c r="F36" s="8"/>
      <c r="G36" s="8"/>
      <c r="H36" s="8"/>
      <c r="I36" s="8"/>
      <c r="J36" s="8"/>
      <c r="K36" s="8"/>
      <c r="L36" s="58">
        <f>SUM(L35)</f>
        <v>104742251.41</v>
      </c>
      <c r="M36" s="9"/>
      <c r="N36" s="19"/>
    </row>
    <row r="37" spans="1:14" ht="15.75" thickTop="1" x14ac:dyDescent="0.25">
      <c r="A37" s="19"/>
      <c r="B37" s="19"/>
      <c r="C37" s="19"/>
      <c r="D37" s="19"/>
      <c r="E37" s="19"/>
      <c r="F37" s="19"/>
      <c r="G37" s="19"/>
      <c r="H37" s="19"/>
      <c r="I37" s="19"/>
      <c r="J37" s="19"/>
      <c r="K37" s="19"/>
      <c r="L37" s="19"/>
      <c r="M37" s="19"/>
      <c r="N37" s="19"/>
    </row>
    <row r="38" spans="1:14" ht="16.5" x14ac:dyDescent="0.25">
      <c r="A38" s="93" t="s">
        <v>105</v>
      </c>
      <c r="B38" s="7"/>
      <c r="C38" s="7"/>
      <c r="D38" s="7"/>
      <c r="E38" s="7"/>
      <c r="F38" s="7"/>
      <c r="G38" s="7"/>
      <c r="H38" s="7"/>
      <c r="I38" s="7"/>
      <c r="J38" s="7"/>
      <c r="K38" s="7"/>
      <c r="L38" s="19"/>
      <c r="M38" s="19"/>
      <c r="N38" s="19"/>
    </row>
    <row r="39" spans="1:14" ht="15.75" x14ac:dyDescent="0.25">
      <c r="A39" s="8" t="s">
        <v>87</v>
      </c>
      <c r="B39" s="8"/>
      <c r="C39" s="8"/>
      <c r="D39" s="8"/>
      <c r="E39" s="8"/>
      <c r="F39" s="8"/>
      <c r="G39" s="8"/>
      <c r="H39" s="8"/>
      <c r="I39" s="8"/>
      <c r="J39" s="8"/>
      <c r="K39" s="8"/>
      <c r="L39" s="9"/>
      <c r="M39" s="9"/>
      <c r="N39" s="59"/>
    </row>
    <row r="40" spans="1:14" ht="15.75" x14ac:dyDescent="0.25">
      <c r="A40" s="9" t="s">
        <v>183</v>
      </c>
      <c r="B40" s="9"/>
      <c r="C40" s="9"/>
      <c r="D40" s="9"/>
      <c r="E40" s="9"/>
      <c r="F40" s="9"/>
      <c r="G40" s="9"/>
      <c r="H40" s="9"/>
      <c r="I40" s="9"/>
      <c r="J40" s="9"/>
      <c r="K40" s="9"/>
      <c r="L40" s="55">
        <v>5162046.91</v>
      </c>
      <c r="M40" s="9"/>
      <c r="N40" s="19"/>
    </row>
    <row r="41" spans="1:14" ht="15.75" x14ac:dyDescent="0.25">
      <c r="A41" s="9" t="s">
        <v>104</v>
      </c>
      <c r="B41" s="9"/>
      <c r="C41" s="9"/>
      <c r="D41" s="9"/>
      <c r="E41" s="9"/>
      <c r="F41" s="9"/>
      <c r="G41" s="9"/>
      <c r="H41" s="9"/>
      <c r="I41" s="9"/>
      <c r="J41" s="9"/>
      <c r="K41" s="9"/>
      <c r="L41" s="57"/>
      <c r="M41" s="9"/>
      <c r="N41" s="19"/>
    </row>
    <row r="42" spans="1:14" ht="16.5" thickBot="1" x14ac:dyDescent="0.3">
      <c r="A42" s="8" t="s">
        <v>84</v>
      </c>
      <c r="B42" s="8"/>
      <c r="C42" s="8"/>
      <c r="D42" s="8"/>
      <c r="E42" s="8"/>
      <c r="F42" s="8"/>
      <c r="G42" s="8"/>
      <c r="H42" s="8"/>
      <c r="I42" s="8"/>
      <c r="J42" s="8"/>
      <c r="K42" s="8"/>
      <c r="L42" s="58">
        <f>SUM(L40:L41)</f>
        <v>5162046.91</v>
      </c>
      <c r="M42" s="9"/>
      <c r="N42" s="19"/>
    </row>
    <row r="43" spans="1:14" ht="15.75" thickTop="1" x14ac:dyDescent="0.25">
      <c r="A43" s="19"/>
      <c r="B43" s="19"/>
      <c r="C43" s="19"/>
      <c r="D43" s="19"/>
      <c r="E43" s="19"/>
      <c r="F43" s="19"/>
      <c r="G43" s="19"/>
      <c r="H43" s="19"/>
      <c r="I43" s="19"/>
      <c r="J43" s="19"/>
      <c r="K43" s="19"/>
      <c r="L43" s="19"/>
      <c r="M43" s="19"/>
      <c r="N43" s="19"/>
    </row>
    <row r="44" spans="1:14" ht="16.5" x14ac:dyDescent="0.25">
      <c r="A44" s="99" t="s">
        <v>106</v>
      </c>
      <c r="B44" s="99"/>
      <c r="C44" s="7"/>
      <c r="D44" s="7"/>
      <c r="E44" s="7"/>
      <c r="F44" s="7"/>
      <c r="G44" s="7"/>
      <c r="H44" s="7"/>
      <c r="I44" s="7"/>
      <c r="J44" s="7"/>
      <c r="K44" s="7"/>
      <c r="L44" s="19"/>
      <c r="M44" s="19"/>
      <c r="N44" s="19"/>
    </row>
    <row r="45" spans="1:14" ht="15.75" x14ac:dyDescent="0.25">
      <c r="A45" s="8" t="s">
        <v>87</v>
      </c>
      <c r="B45" s="8"/>
      <c r="C45" s="8"/>
      <c r="D45" s="8"/>
      <c r="E45" s="8"/>
      <c r="F45" s="8"/>
      <c r="G45" s="8"/>
      <c r="H45" s="8"/>
      <c r="I45" s="8"/>
      <c r="J45" s="8"/>
      <c r="K45" s="8"/>
      <c r="L45" s="19"/>
      <c r="M45" s="19"/>
      <c r="N45" s="19"/>
    </row>
    <row r="46" spans="1:14" ht="15.75" x14ac:dyDescent="0.25">
      <c r="A46" s="9" t="s">
        <v>107</v>
      </c>
      <c r="B46" s="9"/>
      <c r="C46" s="9"/>
      <c r="D46" s="9"/>
      <c r="E46" s="9"/>
      <c r="F46" s="9"/>
      <c r="G46" s="9"/>
      <c r="H46" s="9"/>
      <c r="I46" s="9"/>
      <c r="J46" s="9"/>
      <c r="K46" s="9"/>
      <c r="L46" s="77"/>
      <c r="M46" s="9"/>
      <c r="N46" s="19"/>
    </row>
    <row r="47" spans="1:14" ht="16.5" thickBot="1" x14ac:dyDescent="0.3">
      <c r="A47" s="8" t="s">
        <v>84</v>
      </c>
      <c r="B47" s="8"/>
      <c r="C47" s="8"/>
      <c r="D47" s="8"/>
      <c r="E47" s="8"/>
      <c r="F47" s="8"/>
      <c r="G47" s="8"/>
      <c r="H47" s="8"/>
      <c r="I47" s="8"/>
      <c r="J47" s="8"/>
      <c r="K47" s="8"/>
      <c r="L47" s="58">
        <f>SUM(L44:L46)</f>
        <v>0</v>
      </c>
      <c r="M47" s="19"/>
      <c r="N47" s="19"/>
    </row>
    <row r="48" spans="1:14" ht="15.75" thickTop="1" x14ac:dyDescent="0.25">
      <c r="A48" s="19"/>
      <c r="B48" s="19"/>
      <c r="C48" s="19"/>
      <c r="D48" s="19"/>
      <c r="E48" s="19"/>
      <c r="F48" s="19"/>
      <c r="G48" s="19"/>
      <c r="H48" s="19"/>
      <c r="I48" s="19"/>
      <c r="J48" s="19"/>
      <c r="K48" s="19"/>
      <c r="L48" s="19"/>
      <c r="M48" s="19"/>
      <c r="N48" s="19"/>
    </row>
    <row r="49" spans="1:14" ht="16.5" x14ac:dyDescent="0.25">
      <c r="A49" s="7" t="s">
        <v>108</v>
      </c>
      <c r="B49" s="7"/>
      <c r="C49" s="7"/>
      <c r="D49" s="7"/>
      <c r="E49" s="7"/>
      <c r="F49" s="7"/>
      <c r="G49" s="7"/>
      <c r="H49" s="7"/>
      <c r="I49" s="7"/>
      <c r="J49" s="7"/>
      <c r="K49" s="7"/>
      <c r="L49" s="19"/>
      <c r="M49" s="19"/>
      <c r="N49" s="19"/>
    </row>
    <row r="50" spans="1:14" ht="15.75" x14ac:dyDescent="0.25">
      <c r="A50" s="8" t="s">
        <v>90</v>
      </c>
      <c r="B50" s="8"/>
      <c r="C50" s="8"/>
      <c r="D50" s="8"/>
      <c r="E50" s="8"/>
      <c r="F50" s="8"/>
      <c r="G50" s="8"/>
      <c r="H50" s="8"/>
      <c r="I50" s="8"/>
      <c r="J50" s="8"/>
      <c r="K50" s="8"/>
      <c r="L50" s="9"/>
      <c r="M50" s="9"/>
      <c r="N50" s="19"/>
    </row>
    <row r="51" spans="1:14" ht="15.75" x14ac:dyDescent="0.25">
      <c r="A51" s="9" t="s">
        <v>110</v>
      </c>
      <c r="B51" s="9"/>
      <c r="C51" s="9"/>
      <c r="D51" s="9"/>
      <c r="E51" s="9"/>
      <c r="F51" s="9"/>
      <c r="G51" s="9"/>
      <c r="H51" s="9"/>
      <c r="I51" s="9"/>
      <c r="J51" s="9"/>
      <c r="K51" s="9"/>
      <c r="L51" s="55">
        <v>463701062.5</v>
      </c>
      <c r="M51" s="9"/>
      <c r="N51" s="19"/>
    </row>
    <row r="52" spans="1:14" ht="15.75" x14ac:dyDescent="0.25">
      <c r="A52" s="9" t="s">
        <v>109</v>
      </c>
      <c r="B52" s="9"/>
      <c r="C52" s="9"/>
      <c r="D52" s="9"/>
      <c r="E52" s="9"/>
      <c r="F52" s="9"/>
      <c r="G52" s="9"/>
      <c r="H52" s="9"/>
      <c r="I52" s="9"/>
      <c r="J52" s="9"/>
      <c r="K52" s="9"/>
      <c r="L52" s="57">
        <v>18410946.100000001</v>
      </c>
      <c r="M52" s="9"/>
      <c r="N52" s="19"/>
    </row>
    <row r="53" spans="1:14" ht="16.5" thickBot="1" x14ac:dyDescent="0.3">
      <c r="A53" s="8" t="s">
        <v>84</v>
      </c>
      <c r="B53" s="8"/>
      <c r="C53" s="8"/>
      <c r="D53" s="8"/>
      <c r="E53" s="8"/>
      <c r="F53" s="8"/>
      <c r="G53" s="8"/>
      <c r="H53" s="8"/>
      <c r="I53" s="8"/>
      <c r="J53" s="8"/>
      <c r="K53" s="8"/>
      <c r="L53" s="58">
        <f>SUM(L51:L52)</f>
        <v>482112008.60000002</v>
      </c>
      <c r="M53" s="9"/>
      <c r="N53" s="19"/>
    </row>
    <row r="54" spans="1:14" ht="19.5" customHeight="1" thickTop="1" x14ac:dyDescent="0.25">
      <c r="A54" s="19"/>
      <c r="B54" s="19"/>
      <c r="C54" s="19"/>
      <c r="D54" s="19"/>
      <c r="E54" s="19"/>
      <c r="F54" s="19"/>
      <c r="G54" s="19"/>
      <c r="H54" s="19"/>
      <c r="I54" s="19"/>
      <c r="J54" s="19"/>
      <c r="K54" s="19"/>
      <c r="L54" s="19"/>
      <c r="M54" s="19"/>
      <c r="N54" s="19"/>
    </row>
    <row r="55" spans="1:14" ht="16.5" x14ac:dyDescent="0.25">
      <c r="A55" s="93" t="s">
        <v>111</v>
      </c>
      <c r="B55" s="8"/>
      <c r="C55" s="8"/>
      <c r="D55" s="8"/>
      <c r="E55" s="8"/>
      <c r="F55" s="8"/>
      <c r="G55" s="8"/>
      <c r="H55" s="8"/>
      <c r="I55" s="8"/>
      <c r="J55" s="8"/>
      <c r="K55" s="8"/>
      <c r="L55" s="19"/>
      <c r="M55" s="19"/>
      <c r="N55" s="19"/>
    </row>
    <row r="56" spans="1:14" ht="15.75" x14ac:dyDescent="0.25">
      <c r="A56" s="8" t="s">
        <v>87</v>
      </c>
      <c r="B56" s="8"/>
      <c r="C56" s="8"/>
      <c r="D56" s="8"/>
      <c r="E56" s="8"/>
      <c r="F56" s="8"/>
      <c r="G56" s="8"/>
      <c r="H56" s="8"/>
      <c r="I56" s="8"/>
      <c r="J56" s="8"/>
      <c r="K56" s="8"/>
      <c r="L56" s="59"/>
      <c r="M56" s="9"/>
      <c r="N56" s="19"/>
    </row>
    <row r="57" spans="1:14" ht="15.75" x14ac:dyDescent="0.25">
      <c r="A57" s="9" t="s">
        <v>112</v>
      </c>
      <c r="B57" s="9"/>
      <c r="C57" s="9"/>
      <c r="D57" s="9"/>
      <c r="E57" s="9"/>
      <c r="F57" s="9"/>
      <c r="G57" s="9"/>
      <c r="H57" s="9"/>
      <c r="I57" s="9"/>
      <c r="J57" s="9"/>
      <c r="K57" s="9"/>
      <c r="L57" s="57">
        <v>692873685</v>
      </c>
      <c r="M57" s="9"/>
      <c r="N57" s="19"/>
    </row>
    <row r="58" spans="1:14" ht="16.5" thickBot="1" x14ac:dyDescent="0.3">
      <c r="A58" s="8" t="s">
        <v>84</v>
      </c>
      <c r="B58" s="8"/>
      <c r="C58" s="8"/>
      <c r="D58" s="8"/>
      <c r="E58" s="8"/>
      <c r="F58" s="8"/>
      <c r="G58" s="8"/>
      <c r="H58" s="8"/>
      <c r="I58" s="8"/>
      <c r="J58" s="8"/>
      <c r="K58" s="8"/>
      <c r="L58" s="58">
        <f>L57</f>
        <v>692873685</v>
      </c>
      <c r="M58" s="9"/>
      <c r="N58" s="19"/>
    </row>
    <row r="59" spans="1:14" ht="12" customHeight="1" thickTop="1" x14ac:dyDescent="0.25">
      <c r="A59" s="19"/>
      <c r="B59" s="19"/>
      <c r="C59" s="19"/>
      <c r="D59" s="19"/>
      <c r="E59" s="19"/>
      <c r="F59" s="19"/>
      <c r="G59" s="19"/>
      <c r="H59" s="19"/>
      <c r="I59" s="19"/>
      <c r="J59" s="19"/>
      <c r="K59" s="19"/>
      <c r="L59" s="19"/>
      <c r="M59" s="19"/>
      <c r="N59" s="19"/>
    </row>
    <row r="60" spans="1:14" ht="16.5" x14ac:dyDescent="0.25">
      <c r="A60" s="93" t="s">
        <v>114</v>
      </c>
      <c r="B60" s="8"/>
      <c r="C60" s="8"/>
      <c r="D60" s="8"/>
      <c r="E60" s="8"/>
      <c r="F60" s="8"/>
      <c r="G60" s="8"/>
      <c r="H60" s="8"/>
      <c r="I60" s="8"/>
      <c r="J60" s="8"/>
      <c r="K60" s="8"/>
      <c r="L60" s="19"/>
      <c r="M60" s="19"/>
      <c r="N60" s="19"/>
    </row>
    <row r="61" spans="1:14" ht="15.75" x14ac:dyDescent="0.25">
      <c r="A61" s="76" t="s">
        <v>115</v>
      </c>
      <c r="B61" s="76"/>
      <c r="C61" s="76"/>
      <c r="D61" s="76"/>
      <c r="E61" s="76"/>
      <c r="F61" s="76"/>
      <c r="G61" s="76"/>
      <c r="H61" s="76"/>
      <c r="I61" s="76"/>
      <c r="J61" s="76"/>
      <c r="K61" s="76"/>
      <c r="L61" s="72"/>
      <c r="M61" s="71"/>
      <c r="N61" s="19"/>
    </row>
    <row r="62" spans="1:14" ht="15.75" x14ac:dyDescent="0.25">
      <c r="A62" s="71" t="s">
        <v>116</v>
      </c>
      <c r="B62" s="71"/>
      <c r="C62" s="71"/>
      <c r="D62" s="71"/>
      <c r="E62" s="71"/>
      <c r="F62" s="71"/>
      <c r="G62" s="71"/>
      <c r="H62" s="71"/>
      <c r="I62" s="71"/>
      <c r="J62" s="71"/>
      <c r="K62" s="71"/>
      <c r="L62" s="73">
        <v>380998801.76999998</v>
      </c>
      <c r="M62" s="71"/>
      <c r="N62" s="19"/>
    </row>
    <row r="63" spans="1:14" ht="15.75" x14ac:dyDescent="0.25">
      <c r="A63" s="104" t="s">
        <v>117</v>
      </c>
      <c r="B63" s="104"/>
      <c r="C63" s="104"/>
      <c r="D63" s="104"/>
      <c r="E63" s="104"/>
      <c r="F63" s="104"/>
      <c r="G63" s="104"/>
      <c r="H63" s="104"/>
      <c r="I63" s="74"/>
      <c r="J63" s="74"/>
      <c r="K63" s="74"/>
      <c r="L63" s="73">
        <v>58612091.149999999</v>
      </c>
      <c r="M63" s="74"/>
      <c r="N63" s="19"/>
    </row>
    <row r="64" spans="1:14" ht="15.75" x14ac:dyDescent="0.25">
      <c r="A64" s="71" t="s">
        <v>118</v>
      </c>
      <c r="B64" s="71"/>
      <c r="C64" s="71"/>
      <c r="D64" s="71"/>
      <c r="E64" s="71"/>
      <c r="F64" s="71"/>
      <c r="G64" s="71"/>
      <c r="H64" s="71"/>
      <c r="I64" s="71"/>
      <c r="J64" s="71"/>
      <c r="K64" s="71"/>
      <c r="L64" s="73">
        <v>27907614.59</v>
      </c>
      <c r="M64" s="71"/>
      <c r="N64" s="19"/>
    </row>
    <row r="65" spans="1:14" ht="15.75" x14ac:dyDescent="0.25">
      <c r="A65" s="71" t="s">
        <v>119</v>
      </c>
      <c r="B65" s="71"/>
      <c r="C65" s="71"/>
      <c r="D65" s="71"/>
      <c r="E65" s="71"/>
      <c r="F65" s="71"/>
      <c r="G65" s="71"/>
      <c r="H65" s="71"/>
      <c r="I65" s="71"/>
      <c r="J65" s="71"/>
      <c r="K65" s="71"/>
      <c r="L65" s="73"/>
      <c r="M65" s="71"/>
      <c r="N65" s="19"/>
    </row>
    <row r="66" spans="1:14" ht="15.75" x14ac:dyDescent="0.25">
      <c r="A66" s="71" t="s">
        <v>120</v>
      </c>
      <c r="B66" s="71"/>
      <c r="C66" s="71"/>
      <c r="D66" s="71"/>
      <c r="E66" s="71"/>
      <c r="F66" s="71"/>
      <c r="G66" s="71"/>
      <c r="H66" s="71"/>
      <c r="I66" s="71"/>
      <c r="J66" s="71"/>
      <c r="K66" s="71"/>
      <c r="L66" s="75"/>
      <c r="M66" s="71"/>
      <c r="N66" s="19"/>
    </row>
    <row r="67" spans="1:14" ht="16.5" thickBot="1" x14ac:dyDescent="0.3">
      <c r="A67" s="8" t="s">
        <v>84</v>
      </c>
      <c r="B67" s="8"/>
      <c r="C67" s="8"/>
      <c r="D67" s="8"/>
      <c r="E67" s="8"/>
      <c r="F67" s="8"/>
      <c r="G67" s="8"/>
      <c r="H67" s="8"/>
      <c r="I67" s="8"/>
      <c r="J67" s="8"/>
      <c r="K67" s="8"/>
      <c r="L67" s="58">
        <f>SUM(L62:L66)</f>
        <v>467518507.50999993</v>
      </c>
      <c r="M67" s="19"/>
      <c r="N67" s="19"/>
    </row>
    <row r="68" spans="1:14" ht="13.5" customHeight="1" thickTop="1" x14ac:dyDescent="0.25">
      <c r="A68" s="19"/>
      <c r="B68" s="19"/>
      <c r="C68" s="19"/>
      <c r="D68" s="19"/>
      <c r="E68" s="19"/>
      <c r="F68" s="19"/>
      <c r="G68" s="19"/>
      <c r="H68" s="19"/>
      <c r="I68" s="19"/>
      <c r="J68" s="19"/>
      <c r="K68" s="19"/>
      <c r="L68" s="19"/>
      <c r="M68" s="19"/>
      <c r="N68" s="19"/>
    </row>
    <row r="69" spans="1:14" ht="16.5" x14ac:dyDescent="0.25">
      <c r="A69" s="93" t="s">
        <v>121</v>
      </c>
      <c r="B69" s="8"/>
      <c r="C69" s="8"/>
      <c r="D69" s="8"/>
      <c r="E69" s="8"/>
      <c r="F69" s="8"/>
      <c r="G69" s="8"/>
      <c r="H69" s="8"/>
      <c r="I69" s="8"/>
      <c r="J69" s="8"/>
      <c r="K69" s="8"/>
      <c r="L69" s="19"/>
      <c r="M69" s="19"/>
      <c r="N69" s="19"/>
    </row>
    <row r="70" spans="1:14" ht="15.75" x14ac:dyDescent="0.25">
      <c r="A70" s="76" t="s">
        <v>115</v>
      </c>
      <c r="B70" s="76"/>
      <c r="C70" s="76"/>
      <c r="D70" s="76"/>
      <c r="E70" s="76"/>
      <c r="F70" s="76"/>
      <c r="G70" s="76"/>
      <c r="H70" s="76"/>
      <c r="I70" s="76"/>
      <c r="J70" s="76"/>
      <c r="K70" s="76"/>
      <c r="L70" s="19"/>
      <c r="M70" s="19"/>
      <c r="N70" s="19"/>
    </row>
    <row r="71" spans="1:14" ht="15.75" x14ac:dyDescent="0.25">
      <c r="A71" s="74" t="s">
        <v>171</v>
      </c>
      <c r="B71" s="74"/>
      <c r="C71" s="74"/>
      <c r="D71" s="74"/>
      <c r="E71" s="74"/>
      <c r="F71" s="74"/>
      <c r="G71" s="74"/>
      <c r="H71" s="74"/>
      <c r="I71" s="74"/>
      <c r="J71" s="74"/>
      <c r="K71" s="74"/>
      <c r="L71" s="73"/>
      <c r="M71" s="19"/>
      <c r="N71" s="19"/>
    </row>
    <row r="72" spans="1:14" ht="15.75" x14ac:dyDescent="0.25">
      <c r="A72" s="74" t="s">
        <v>187</v>
      </c>
      <c r="B72" s="74"/>
      <c r="C72" s="74"/>
      <c r="D72" s="74"/>
      <c r="E72" s="74"/>
      <c r="F72" s="74"/>
      <c r="G72" s="74"/>
      <c r="H72" s="74"/>
      <c r="I72" s="74"/>
      <c r="J72" s="74"/>
      <c r="K72" s="74"/>
      <c r="L72" s="73">
        <v>60888</v>
      </c>
      <c r="M72" s="19"/>
      <c r="N72" s="19"/>
    </row>
    <row r="73" spans="1:14" ht="15.75" x14ac:dyDescent="0.25">
      <c r="A73" s="74" t="s">
        <v>184</v>
      </c>
      <c r="B73" s="74"/>
      <c r="C73" s="74"/>
      <c r="D73" s="74"/>
      <c r="E73" s="74"/>
      <c r="F73" s="74"/>
      <c r="G73" s="74"/>
      <c r="H73" s="74"/>
      <c r="I73" s="74"/>
      <c r="J73" s="74"/>
      <c r="K73" s="74"/>
      <c r="L73" s="73">
        <v>46860</v>
      </c>
      <c r="M73" s="19"/>
      <c r="N73" s="19"/>
    </row>
    <row r="74" spans="1:14" ht="31.5" x14ac:dyDescent="0.25">
      <c r="A74" s="74" t="s">
        <v>185</v>
      </c>
      <c r="B74" s="74"/>
      <c r="C74" s="74"/>
      <c r="D74" s="74"/>
      <c r="E74" s="74"/>
      <c r="F74" s="74"/>
      <c r="G74" s="74"/>
      <c r="H74" s="74"/>
      <c r="I74" s="74"/>
      <c r="J74" s="74"/>
      <c r="K74" s="74"/>
      <c r="L74" s="73">
        <v>6973744</v>
      </c>
      <c r="M74" s="19"/>
      <c r="N74" s="19"/>
    </row>
    <row r="75" spans="1:14" ht="15.75" x14ac:dyDescent="0.25">
      <c r="A75" s="74" t="s">
        <v>186</v>
      </c>
      <c r="B75" s="74"/>
      <c r="C75" s="74"/>
      <c r="D75" s="74"/>
      <c r="E75" s="74"/>
      <c r="F75" s="74"/>
      <c r="G75" s="74"/>
      <c r="H75" s="74"/>
      <c r="I75" s="74"/>
      <c r="J75" s="74"/>
      <c r="K75" s="74"/>
      <c r="L75" s="73">
        <v>482325</v>
      </c>
      <c r="M75" s="19"/>
      <c r="N75" s="19"/>
    </row>
    <row r="76" spans="1:14" ht="16.5" thickBot="1" x14ac:dyDescent="0.3">
      <c r="A76" s="8" t="s">
        <v>96</v>
      </c>
      <c r="B76" s="8"/>
      <c r="C76" s="8"/>
      <c r="D76" s="8"/>
      <c r="E76" s="8"/>
      <c r="F76" s="8"/>
      <c r="G76" s="8"/>
      <c r="H76" s="8"/>
      <c r="I76" s="8"/>
      <c r="J76" s="8"/>
      <c r="K76" s="8"/>
      <c r="L76" s="58">
        <f>SUM(L71:L75)</f>
        <v>7563817</v>
      </c>
      <c r="M76" s="19"/>
      <c r="N76" s="19"/>
    </row>
    <row r="77" spans="1:14" ht="9" customHeight="1" thickTop="1" x14ac:dyDescent="0.25">
      <c r="A77" s="19"/>
      <c r="B77" s="19"/>
      <c r="C77" s="19"/>
      <c r="D77" s="19"/>
      <c r="E77" s="19"/>
      <c r="F77" s="19"/>
      <c r="G77" s="19"/>
      <c r="H77" s="19"/>
      <c r="I77" s="19"/>
      <c r="J77" s="19"/>
      <c r="K77" s="19"/>
      <c r="L77" s="19"/>
      <c r="M77" s="19"/>
      <c r="N77" s="19"/>
    </row>
    <row r="78" spans="1:14" ht="16.5" x14ac:dyDescent="0.25">
      <c r="A78" s="7" t="s">
        <v>122</v>
      </c>
      <c r="B78" s="8"/>
      <c r="C78" s="8"/>
      <c r="D78" s="8"/>
      <c r="E78" s="8"/>
      <c r="F78" s="8"/>
      <c r="G78" s="8"/>
      <c r="H78" s="8"/>
      <c r="I78" s="8"/>
      <c r="J78" s="8"/>
      <c r="K78" s="8"/>
      <c r="L78" s="19"/>
      <c r="M78" s="19"/>
      <c r="N78" s="19"/>
    </row>
    <row r="79" spans="1:14" ht="15.75" x14ac:dyDescent="0.25">
      <c r="A79" s="76" t="s">
        <v>115</v>
      </c>
      <c r="B79" s="76"/>
      <c r="C79" s="76"/>
      <c r="D79" s="76"/>
      <c r="E79" s="76"/>
      <c r="F79" s="76"/>
      <c r="G79" s="76"/>
      <c r="H79" s="76"/>
      <c r="I79" s="76"/>
      <c r="J79" s="76"/>
      <c r="K79" s="76"/>
      <c r="L79" s="19"/>
      <c r="M79" s="19"/>
      <c r="N79" s="19"/>
    </row>
    <row r="80" spans="1:14" ht="15.75" x14ac:dyDescent="0.25">
      <c r="A80" s="9" t="s">
        <v>172</v>
      </c>
      <c r="B80" s="9"/>
      <c r="C80" s="9"/>
      <c r="D80" s="9"/>
      <c r="E80" s="9"/>
      <c r="F80" s="9"/>
      <c r="G80" s="9"/>
      <c r="H80" s="9"/>
      <c r="I80" s="9"/>
      <c r="J80" s="9"/>
      <c r="K80" s="9"/>
      <c r="L80" s="81"/>
      <c r="M80" s="9"/>
      <c r="N80" s="19"/>
    </row>
    <row r="81" spans="1:14" ht="15.75" x14ac:dyDescent="0.25">
      <c r="A81" s="9" t="s">
        <v>123</v>
      </c>
      <c r="B81" s="9"/>
      <c r="C81" s="9"/>
      <c r="D81" s="9"/>
      <c r="E81" s="9"/>
      <c r="F81" s="9"/>
      <c r="G81" s="9"/>
      <c r="H81" s="9"/>
      <c r="I81" s="9"/>
      <c r="J81" s="9"/>
      <c r="K81" s="9"/>
      <c r="L81" s="78">
        <v>6445140.7699999996</v>
      </c>
      <c r="M81" s="9"/>
      <c r="N81" s="19"/>
    </row>
    <row r="82" spans="1:14" ht="15.75" x14ac:dyDescent="0.25">
      <c r="A82" s="9" t="s">
        <v>124</v>
      </c>
      <c r="B82" s="9"/>
      <c r="C82" s="9"/>
      <c r="D82" s="9"/>
      <c r="E82" s="9"/>
      <c r="F82" s="9"/>
      <c r="G82" s="9"/>
      <c r="H82" s="9"/>
      <c r="I82" s="9"/>
      <c r="J82" s="9"/>
      <c r="K82" s="9"/>
      <c r="L82" s="79">
        <v>873261.45</v>
      </c>
      <c r="M82" s="9"/>
      <c r="N82" s="19"/>
    </row>
    <row r="83" spans="1:14" ht="15.75" x14ac:dyDescent="0.25">
      <c r="A83" s="9" t="s">
        <v>125</v>
      </c>
      <c r="B83" s="9"/>
      <c r="C83" s="9"/>
      <c r="D83" s="9"/>
      <c r="E83" s="9"/>
      <c r="F83" s="9"/>
      <c r="G83" s="9"/>
      <c r="H83" s="9"/>
      <c r="I83" s="9"/>
      <c r="J83" s="9"/>
      <c r="K83" s="9"/>
      <c r="L83" s="79">
        <v>4257528.97</v>
      </c>
      <c r="M83" s="9"/>
      <c r="N83" s="19"/>
    </row>
    <row r="84" spans="1:14" ht="15.75" x14ac:dyDescent="0.25">
      <c r="A84" s="9" t="s">
        <v>126</v>
      </c>
      <c r="B84" s="9"/>
      <c r="C84" s="9"/>
      <c r="D84" s="9"/>
      <c r="E84" s="9"/>
      <c r="F84" s="9"/>
      <c r="G84" s="9"/>
      <c r="H84" s="9"/>
      <c r="I84" s="9"/>
      <c r="J84" s="9"/>
      <c r="K84" s="9"/>
      <c r="L84" s="79">
        <v>544648.12</v>
      </c>
      <c r="M84" s="9"/>
      <c r="N84" s="19"/>
    </row>
    <row r="85" spans="1:14" ht="15.75" x14ac:dyDescent="0.25">
      <c r="A85" s="9" t="s">
        <v>127</v>
      </c>
      <c r="B85" s="9"/>
      <c r="C85" s="9"/>
      <c r="D85" s="9"/>
      <c r="E85" s="9"/>
      <c r="F85" s="9"/>
      <c r="G85" s="9"/>
      <c r="H85" s="9"/>
      <c r="I85" s="9"/>
      <c r="J85" s="9"/>
      <c r="K85" s="9"/>
      <c r="L85" s="79">
        <v>144873.29999999999</v>
      </c>
      <c r="M85" s="9"/>
      <c r="N85" s="19"/>
    </row>
    <row r="86" spans="1:14" ht="15.75" x14ac:dyDescent="0.25">
      <c r="A86" s="9" t="s">
        <v>128</v>
      </c>
      <c r="B86" s="9"/>
      <c r="C86" s="9"/>
      <c r="D86" s="9"/>
      <c r="E86" s="9"/>
      <c r="F86" s="9"/>
      <c r="G86" s="9"/>
      <c r="H86" s="9"/>
      <c r="I86" s="9"/>
      <c r="J86" s="9"/>
      <c r="K86" s="9"/>
      <c r="L86" s="79">
        <v>979070.65</v>
      </c>
      <c r="M86" s="9"/>
      <c r="N86" s="19"/>
    </row>
    <row r="87" spans="1:14" ht="15.75" x14ac:dyDescent="0.25">
      <c r="A87" s="9" t="s">
        <v>129</v>
      </c>
      <c r="B87" s="9"/>
      <c r="C87" s="9"/>
      <c r="D87" s="9"/>
      <c r="E87" s="9"/>
      <c r="F87" s="9"/>
      <c r="G87" s="9"/>
      <c r="H87" s="9"/>
      <c r="I87" s="9"/>
      <c r="J87" s="9"/>
      <c r="K87" s="9"/>
      <c r="L87" s="79">
        <v>204233.67</v>
      </c>
      <c r="M87" s="9"/>
      <c r="N87" s="19"/>
    </row>
    <row r="88" spans="1:14" ht="15.75" x14ac:dyDescent="0.25">
      <c r="A88" s="9" t="s">
        <v>130</v>
      </c>
      <c r="B88" s="9"/>
      <c r="C88" s="9"/>
      <c r="D88" s="9"/>
      <c r="E88" s="9"/>
      <c r="F88" s="9"/>
      <c r="G88" s="9"/>
      <c r="H88" s="9"/>
      <c r="I88" s="9"/>
      <c r="J88" s="9"/>
      <c r="K88" s="9"/>
      <c r="L88" s="80">
        <v>40512593.729999997</v>
      </c>
      <c r="M88" s="9"/>
      <c r="N88" s="19"/>
    </row>
    <row r="89" spans="1:14" ht="15.75" x14ac:dyDescent="0.25">
      <c r="A89" s="9" t="s">
        <v>131</v>
      </c>
      <c r="B89" s="9"/>
      <c r="C89" s="9"/>
      <c r="D89" s="9"/>
      <c r="E89" s="9"/>
      <c r="F89" s="9"/>
      <c r="G89" s="9"/>
      <c r="H89" s="9"/>
      <c r="I89" s="9"/>
      <c r="J89" s="9"/>
      <c r="K89" s="9"/>
      <c r="L89" s="79">
        <v>32320.86</v>
      </c>
      <c r="M89" s="9"/>
      <c r="N89" s="19"/>
    </row>
    <row r="90" spans="1:14" ht="15.75" x14ac:dyDescent="0.25">
      <c r="A90" s="9" t="s">
        <v>132</v>
      </c>
      <c r="B90" s="9"/>
      <c r="C90" s="9"/>
      <c r="D90" s="9"/>
      <c r="E90" s="9"/>
      <c r="F90" s="9"/>
      <c r="G90" s="9"/>
      <c r="H90" s="9"/>
      <c r="I90" s="9"/>
      <c r="J90" s="9"/>
      <c r="K90" s="9"/>
      <c r="L90" s="79">
        <v>597552.16</v>
      </c>
      <c r="M90" s="9"/>
      <c r="N90" s="19"/>
    </row>
    <row r="91" spans="1:14" ht="15.75" x14ac:dyDescent="0.25">
      <c r="A91" s="9" t="s">
        <v>133</v>
      </c>
      <c r="B91" s="9"/>
      <c r="C91" s="9"/>
      <c r="D91" s="9"/>
      <c r="E91" s="9"/>
      <c r="F91" s="9"/>
      <c r="G91" s="9"/>
      <c r="H91" s="9"/>
      <c r="I91" s="9"/>
      <c r="J91" s="9"/>
      <c r="K91" s="9"/>
      <c r="L91" s="79">
        <v>336303.25</v>
      </c>
      <c r="M91" s="9"/>
      <c r="N91" s="19"/>
    </row>
    <row r="92" spans="1:14" ht="15.75" x14ac:dyDescent="0.25">
      <c r="A92" s="9" t="s">
        <v>134</v>
      </c>
      <c r="B92" s="9"/>
      <c r="C92" s="9"/>
      <c r="D92" s="9"/>
      <c r="E92" s="9"/>
      <c r="F92" s="9"/>
      <c r="G92" s="9"/>
      <c r="H92" s="9"/>
      <c r="I92" s="9"/>
      <c r="J92" s="9"/>
      <c r="K92" s="9"/>
      <c r="L92" s="79">
        <v>15610.28</v>
      </c>
      <c r="M92" s="9"/>
      <c r="N92" s="19"/>
    </row>
    <row r="93" spans="1:14" ht="15.75" x14ac:dyDescent="0.25">
      <c r="A93" s="9" t="s">
        <v>192</v>
      </c>
      <c r="B93" s="9"/>
      <c r="C93" s="9"/>
      <c r="D93" s="9"/>
      <c r="E93" s="9"/>
      <c r="F93" s="9"/>
      <c r="G93" s="9"/>
      <c r="H93" s="9"/>
      <c r="I93" s="9"/>
      <c r="J93" s="9"/>
      <c r="K93" s="9"/>
      <c r="L93" s="79">
        <v>817233.7</v>
      </c>
      <c r="M93" s="9"/>
      <c r="N93" s="19"/>
    </row>
    <row r="94" spans="1:14" ht="15.75" x14ac:dyDescent="0.25">
      <c r="A94" s="9" t="s">
        <v>193</v>
      </c>
      <c r="B94" s="9"/>
      <c r="C94" s="9"/>
      <c r="D94" s="9"/>
      <c r="E94" s="9"/>
      <c r="F94" s="9"/>
      <c r="G94" s="9"/>
      <c r="H94" s="9"/>
      <c r="I94" s="9"/>
      <c r="J94" s="9"/>
      <c r="K94" s="9"/>
      <c r="L94" s="79">
        <v>286315.23</v>
      </c>
      <c r="M94" s="9"/>
      <c r="N94" s="19"/>
    </row>
    <row r="95" spans="1:14" ht="15.75" x14ac:dyDescent="0.25">
      <c r="A95" s="9" t="s">
        <v>194</v>
      </c>
      <c r="B95" s="9"/>
      <c r="C95" s="9"/>
      <c r="D95" s="9"/>
      <c r="E95" s="9"/>
      <c r="F95" s="9"/>
      <c r="G95" s="9"/>
      <c r="H95" s="9"/>
      <c r="I95" s="9"/>
      <c r="J95" s="9"/>
      <c r="K95" s="9"/>
      <c r="L95" s="79">
        <v>4521.67</v>
      </c>
      <c r="M95" s="9"/>
      <c r="N95" s="19"/>
    </row>
    <row r="96" spans="1:14" ht="15.75" x14ac:dyDescent="0.25">
      <c r="A96" s="9" t="s">
        <v>195</v>
      </c>
      <c r="B96" s="9"/>
      <c r="C96" s="9"/>
      <c r="D96" s="9"/>
      <c r="E96" s="9"/>
      <c r="F96" s="9"/>
      <c r="G96" s="9"/>
      <c r="H96" s="9"/>
      <c r="I96" s="9"/>
      <c r="J96" s="9"/>
      <c r="K96" s="9"/>
      <c r="L96" s="79">
        <v>18684537.399999999</v>
      </c>
      <c r="M96" s="9"/>
      <c r="N96" s="19"/>
    </row>
    <row r="97" spans="1:14" ht="15.75" x14ac:dyDescent="0.25">
      <c r="A97" s="9" t="s">
        <v>196</v>
      </c>
      <c r="B97" s="9"/>
      <c r="C97" s="9"/>
      <c r="D97" s="9"/>
      <c r="E97" s="9"/>
      <c r="F97" s="9"/>
      <c r="G97" s="9"/>
      <c r="H97" s="9"/>
      <c r="I97" s="9"/>
      <c r="J97" s="9"/>
      <c r="K97" s="9"/>
      <c r="L97" s="79">
        <v>820807.99</v>
      </c>
      <c r="M97" s="9"/>
      <c r="N97" s="19"/>
    </row>
    <row r="98" spans="1:14" ht="15.75" x14ac:dyDescent="0.25">
      <c r="A98" s="9" t="s">
        <v>197</v>
      </c>
      <c r="B98" s="9"/>
      <c r="C98" s="9"/>
      <c r="D98" s="9"/>
      <c r="E98" s="9"/>
      <c r="F98" s="9"/>
      <c r="G98" s="9"/>
      <c r="H98" s="9"/>
      <c r="I98" s="9"/>
      <c r="J98" s="9"/>
      <c r="K98" s="9"/>
      <c r="L98" s="79">
        <v>978.33</v>
      </c>
      <c r="M98" s="9"/>
      <c r="N98" s="19"/>
    </row>
    <row r="99" spans="1:14" ht="15.75" x14ac:dyDescent="0.25">
      <c r="A99" s="9" t="s">
        <v>198</v>
      </c>
      <c r="B99" s="9"/>
      <c r="C99" s="9"/>
      <c r="D99" s="9"/>
      <c r="E99" s="9"/>
      <c r="F99" s="9"/>
      <c r="G99" s="9"/>
      <c r="H99" s="9"/>
      <c r="I99" s="9"/>
      <c r="J99" s="9"/>
      <c r="K99" s="9"/>
      <c r="L99" s="79">
        <v>530984.43000000005</v>
      </c>
      <c r="M99" s="9"/>
      <c r="N99" s="19"/>
    </row>
    <row r="100" spans="1:14" ht="15.75" x14ac:dyDescent="0.25">
      <c r="A100" s="9" t="s">
        <v>199</v>
      </c>
      <c r="B100" s="9"/>
      <c r="C100" s="9"/>
      <c r="D100" s="9"/>
      <c r="E100" s="9"/>
      <c r="F100" s="9"/>
      <c r="G100" s="9"/>
      <c r="H100" s="9"/>
      <c r="I100" s="9"/>
      <c r="J100" s="9"/>
      <c r="K100" s="9"/>
      <c r="L100" s="79">
        <v>29575832.239999998</v>
      </c>
      <c r="M100" s="9"/>
      <c r="N100" s="19"/>
    </row>
    <row r="101" spans="1:14" ht="15.75" x14ac:dyDescent="0.25">
      <c r="A101" s="9" t="s">
        <v>200</v>
      </c>
      <c r="B101" s="9"/>
      <c r="C101" s="9"/>
      <c r="D101" s="9"/>
      <c r="E101" s="9"/>
      <c r="F101" s="9"/>
      <c r="G101" s="9"/>
      <c r="H101" s="9"/>
      <c r="I101" s="9"/>
      <c r="J101" s="9"/>
      <c r="K101" s="9"/>
      <c r="L101" s="79">
        <v>86175.039999999994</v>
      </c>
      <c r="M101" s="9"/>
      <c r="N101" s="19"/>
    </row>
    <row r="102" spans="1:14" ht="15.75" x14ac:dyDescent="0.25">
      <c r="A102" s="9" t="s">
        <v>135</v>
      </c>
      <c r="B102" s="9"/>
      <c r="C102" s="9"/>
      <c r="D102" s="9"/>
      <c r="E102" s="9"/>
      <c r="F102" s="9"/>
      <c r="G102" s="9"/>
      <c r="H102" s="9"/>
      <c r="I102" s="9"/>
      <c r="J102" s="9"/>
      <c r="K102" s="9"/>
      <c r="L102" s="85">
        <v>1002.93</v>
      </c>
      <c r="M102" s="9"/>
      <c r="N102" s="19"/>
    </row>
    <row r="103" spans="1:14" ht="15.75" x14ac:dyDescent="0.25">
      <c r="A103" s="9" t="s">
        <v>173</v>
      </c>
      <c r="B103" s="9"/>
      <c r="C103" s="9"/>
      <c r="D103" s="9"/>
      <c r="E103" s="9"/>
      <c r="F103" s="9"/>
      <c r="G103" s="9"/>
      <c r="H103" s="9"/>
      <c r="I103" s="9"/>
      <c r="J103" s="9"/>
      <c r="K103" s="9"/>
      <c r="L103" s="79">
        <f>SUM(L81:L102)</f>
        <v>105751526.17</v>
      </c>
      <c r="M103" s="9"/>
      <c r="N103" s="19"/>
    </row>
    <row r="104" spans="1:14" ht="15.75" x14ac:dyDescent="0.25">
      <c r="A104" s="9" t="s">
        <v>136</v>
      </c>
      <c r="B104" s="9"/>
      <c r="C104" s="9"/>
      <c r="D104" s="9"/>
      <c r="E104" s="9"/>
      <c r="F104" s="9"/>
      <c r="G104" s="9"/>
      <c r="H104" s="9"/>
      <c r="I104" s="9"/>
      <c r="J104" s="9"/>
      <c r="K104" s="9"/>
      <c r="L104" s="81">
        <v>159804265.88</v>
      </c>
      <c r="M104" s="9"/>
      <c r="N104" s="19"/>
    </row>
    <row r="105" spans="1:14" ht="16.5" thickBot="1" x14ac:dyDescent="0.3">
      <c r="A105" s="8" t="s">
        <v>84</v>
      </c>
      <c r="B105" s="8"/>
      <c r="C105" s="8"/>
      <c r="D105" s="8"/>
      <c r="E105" s="8"/>
      <c r="F105" s="8"/>
      <c r="G105" s="8"/>
      <c r="H105" s="8"/>
      <c r="I105" s="8"/>
      <c r="J105" s="8"/>
      <c r="K105" s="8"/>
      <c r="L105" s="58">
        <f>L104+L103</f>
        <v>265555792.05000001</v>
      </c>
      <c r="M105" s="9"/>
      <c r="N105" s="19"/>
    </row>
    <row r="106" spans="1:14" ht="9" customHeight="1" thickTop="1" x14ac:dyDescent="0.25">
      <c r="A106" s="19"/>
      <c r="B106" s="19"/>
      <c r="C106" s="19"/>
      <c r="D106" s="19"/>
      <c r="E106" s="19"/>
      <c r="F106" s="19"/>
      <c r="G106" s="19"/>
      <c r="H106" s="19"/>
      <c r="I106" s="19"/>
      <c r="J106" s="19"/>
      <c r="K106" s="19"/>
      <c r="L106" s="19"/>
      <c r="M106" s="19"/>
      <c r="N106" s="19"/>
    </row>
    <row r="107" spans="1:14" ht="16.5" x14ac:dyDescent="0.25">
      <c r="A107" s="7" t="s">
        <v>137</v>
      </c>
      <c r="B107" s="8"/>
      <c r="C107" s="8"/>
      <c r="D107" s="8"/>
      <c r="E107" s="8"/>
      <c r="F107" s="8"/>
      <c r="G107" s="8"/>
      <c r="H107" s="8"/>
      <c r="I107" s="8"/>
      <c r="J107" s="8"/>
      <c r="K107" s="8"/>
      <c r="L107" s="19"/>
      <c r="M107" s="19"/>
      <c r="N107" s="19"/>
    </row>
    <row r="108" spans="1:14" ht="15.75" x14ac:dyDescent="0.25">
      <c r="A108" s="8" t="s">
        <v>87</v>
      </c>
      <c r="B108" s="8"/>
      <c r="C108" s="8"/>
      <c r="D108" s="8"/>
      <c r="E108" s="8"/>
      <c r="F108" s="8"/>
      <c r="G108" s="8"/>
      <c r="H108" s="8"/>
      <c r="I108" s="8"/>
      <c r="J108" s="8"/>
      <c r="K108" s="8"/>
      <c r="L108" s="82"/>
      <c r="M108" s="8"/>
      <c r="N108" s="19"/>
    </row>
    <row r="109" spans="1:14" ht="15.75" x14ac:dyDescent="0.25">
      <c r="A109" s="9" t="s">
        <v>138</v>
      </c>
      <c r="B109" s="9"/>
      <c r="C109" s="9"/>
      <c r="D109" s="9"/>
      <c r="E109" s="9"/>
      <c r="F109" s="9"/>
      <c r="G109" s="9"/>
      <c r="H109" s="9"/>
      <c r="I109" s="9"/>
      <c r="J109" s="9"/>
      <c r="K109" s="9"/>
      <c r="L109" s="55">
        <v>3967672.42</v>
      </c>
      <c r="M109" s="9"/>
      <c r="N109" s="19"/>
    </row>
    <row r="110" spans="1:14" ht="15.75" x14ac:dyDescent="0.25">
      <c r="A110" s="9" t="s">
        <v>139</v>
      </c>
      <c r="B110" s="9"/>
      <c r="C110" s="9"/>
      <c r="D110" s="9"/>
      <c r="E110" s="9"/>
      <c r="F110" s="9"/>
      <c r="G110" s="9"/>
      <c r="H110" s="9"/>
      <c r="I110" s="9"/>
      <c r="J110" s="9"/>
      <c r="K110" s="9"/>
      <c r="L110" s="55">
        <v>81420</v>
      </c>
      <c r="M110" s="9"/>
      <c r="N110" s="19"/>
    </row>
    <row r="111" spans="1:14" ht="15.75" x14ac:dyDescent="0.25">
      <c r="A111" s="9" t="s">
        <v>140</v>
      </c>
      <c r="B111" s="9"/>
      <c r="C111" s="9"/>
      <c r="D111" s="9"/>
      <c r="E111" s="9"/>
      <c r="F111" s="9"/>
      <c r="G111" s="9"/>
      <c r="H111" s="9"/>
      <c r="I111" s="9"/>
      <c r="J111" s="9"/>
      <c r="K111" s="9"/>
      <c r="L111" s="55"/>
      <c r="M111" s="9"/>
      <c r="N111" s="19"/>
    </row>
    <row r="112" spans="1:14" ht="15.75" x14ac:dyDescent="0.25">
      <c r="A112" s="9" t="s">
        <v>141</v>
      </c>
      <c r="B112" s="9"/>
      <c r="C112" s="9"/>
      <c r="D112" s="9"/>
      <c r="E112" s="9"/>
      <c r="F112" s="9"/>
      <c r="G112" s="9"/>
      <c r="H112" s="9"/>
      <c r="I112" s="9"/>
      <c r="J112" s="9"/>
      <c r="K112" s="9"/>
      <c r="L112" s="55"/>
      <c r="M112" s="9"/>
      <c r="N112" s="19"/>
    </row>
    <row r="113" spans="1:14" ht="15.75" x14ac:dyDescent="0.25">
      <c r="A113" s="9" t="s">
        <v>142</v>
      </c>
      <c r="B113" s="9"/>
      <c r="C113" s="9"/>
      <c r="D113" s="9"/>
      <c r="E113" s="9"/>
      <c r="F113" s="9"/>
      <c r="G113" s="9"/>
      <c r="H113" s="9"/>
      <c r="I113" s="9"/>
      <c r="J113" s="9"/>
      <c r="K113" s="9"/>
      <c r="L113" s="55">
        <v>4801401.9400000004</v>
      </c>
      <c r="M113" s="9"/>
      <c r="N113" s="19"/>
    </row>
    <row r="114" spans="1:14" ht="15.75" x14ac:dyDescent="0.25">
      <c r="A114" s="9" t="s">
        <v>143</v>
      </c>
      <c r="B114" s="9"/>
      <c r="C114" s="9"/>
      <c r="D114" s="9"/>
      <c r="E114" s="9"/>
      <c r="F114" s="9"/>
      <c r="G114" s="9"/>
      <c r="H114" s="9"/>
      <c r="I114" s="9"/>
      <c r="J114" s="9"/>
      <c r="K114" s="9"/>
      <c r="L114" s="55">
        <v>0</v>
      </c>
      <c r="M114" s="9"/>
      <c r="N114" s="19"/>
    </row>
    <row r="115" spans="1:14" ht="15.75" x14ac:dyDescent="0.25">
      <c r="A115" s="9" t="s">
        <v>144</v>
      </c>
      <c r="B115" s="9"/>
      <c r="C115" s="9"/>
      <c r="D115" s="9"/>
      <c r="E115" s="9"/>
      <c r="F115" s="9"/>
      <c r="G115" s="9"/>
      <c r="H115" s="9"/>
      <c r="I115" s="9"/>
      <c r="J115" s="9"/>
      <c r="K115" s="9"/>
      <c r="L115" s="55"/>
      <c r="M115" s="9"/>
      <c r="N115" s="19"/>
    </row>
    <row r="116" spans="1:14" ht="15.75" x14ac:dyDescent="0.25">
      <c r="A116" s="9" t="s">
        <v>145</v>
      </c>
      <c r="B116" s="9"/>
      <c r="C116" s="9"/>
      <c r="D116" s="9"/>
      <c r="E116" s="9"/>
      <c r="F116" s="9"/>
      <c r="G116" s="9"/>
      <c r="H116" s="9"/>
      <c r="I116" s="9"/>
      <c r="J116" s="9"/>
      <c r="K116" s="9"/>
      <c r="L116" s="55"/>
      <c r="M116" s="9"/>
      <c r="N116" s="19"/>
    </row>
    <row r="117" spans="1:14" ht="15.75" x14ac:dyDescent="0.25">
      <c r="A117" s="9" t="s">
        <v>146</v>
      </c>
      <c r="B117" s="9"/>
      <c r="C117" s="9"/>
      <c r="D117" s="9"/>
      <c r="E117" s="9"/>
      <c r="F117" s="9"/>
      <c r="G117" s="9"/>
      <c r="H117" s="9"/>
      <c r="I117" s="9"/>
      <c r="J117" s="9"/>
      <c r="K117" s="9"/>
      <c r="L117" s="55"/>
      <c r="M117" s="9"/>
      <c r="N117" s="19"/>
    </row>
    <row r="118" spans="1:14" ht="16.5" thickBot="1" x14ac:dyDescent="0.3">
      <c r="A118" s="8" t="s">
        <v>96</v>
      </c>
      <c r="B118" s="8"/>
      <c r="C118" s="8"/>
      <c r="D118" s="8"/>
      <c r="E118" s="8"/>
      <c r="F118" s="8"/>
      <c r="G118" s="8"/>
      <c r="H118" s="8"/>
      <c r="I118" s="8"/>
      <c r="J118" s="8"/>
      <c r="K118" s="8"/>
      <c r="L118" s="83">
        <f>SUM(L109:L117)</f>
        <v>8850494.3599999994</v>
      </c>
      <c r="M118" s="9"/>
      <c r="N118" s="19"/>
    </row>
    <row r="119" spans="1:14" ht="11.25" customHeight="1" thickTop="1" x14ac:dyDescent="0.25">
      <c r="A119" s="19"/>
      <c r="B119" s="19"/>
      <c r="C119" s="19"/>
      <c r="D119" s="19"/>
      <c r="E119" s="19"/>
      <c r="F119" s="19"/>
      <c r="G119" s="19"/>
      <c r="H119" s="19"/>
      <c r="I119" s="19"/>
      <c r="J119" s="19"/>
      <c r="K119" s="19"/>
      <c r="L119" s="19"/>
      <c r="M119" s="19"/>
      <c r="N119" s="19"/>
    </row>
    <row r="120" spans="1:14" ht="16.5" x14ac:dyDescent="0.25">
      <c r="A120" s="7" t="s">
        <v>149</v>
      </c>
      <c r="B120" s="8"/>
      <c r="C120" s="8"/>
      <c r="D120" s="8"/>
      <c r="E120" s="8"/>
      <c r="F120" s="8"/>
      <c r="G120" s="8"/>
      <c r="H120" s="8"/>
      <c r="I120" s="8"/>
      <c r="J120" s="8"/>
      <c r="K120" s="8"/>
      <c r="L120" s="19"/>
      <c r="M120" s="19"/>
      <c r="N120" s="19"/>
    </row>
    <row r="121" spans="1:14" ht="15.75" x14ac:dyDescent="0.25">
      <c r="A121" s="8" t="s">
        <v>87</v>
      </c>
      <c r="B121" s="8"/>
      <c r="C121" s="8"/>
      <c r="D121" s="8"/>
      <c r="E121" s="8"/>
      <c r="F121" s="8"/>
      <c r="G121" s="8"/>
      <c r="H121" s="8"/>
      <c r="I121" s="8"/>
      <c r="J121" s="8"/>
      <c r="K121" s="8"/>
      <c r="L121" s="59"/>
      <c r="M121" s="9"/>
      <c r="N121" s="19"/>
    </row>
    <row r="122" spans="1:14" ht="15.75" x14ac:dyDescent="0.25">
      <c r="A122" s="9" t="s">
        <v>148</v>
      </c>
      <c r="B122" s="9"/>
      <c r="C122" s="9"/>
      <c r="D122" s="9"/>
      <c r="E122" s="9"/>
      <c r="F122" s="9"/>
      <c r="G122" s="9"/>
      <c r="H122" s="9"/>
      <c r="I122" s="9"/>
      <c r="J122" s="9"/>
      <c r="K122" s="9"/>
      <c r="L122" s="55">
        <v>530.49</v>
      </c>
      <c r="M122" s="9"/>
      <c r="N122" s="19"/>
    </row>
    <row r="123" spans="1:14" ht="16.5" thickBot="1" x14ac:dyDescent="0.3">
      <c r="A123" s="8" t="s">
        <v>84</v>
      </c>
      <c r="B123" s="8"/>
      <c r="C123" s="8"/>
      <c r="D123" s="8"/>
      <c r="E123" s="8"/>
      <c r="F123" s="8"/>
      <c r="G123" s="8"/>
      <c r="H123" s="8"/>
      <c r="I123" s="8"/>
      <c r="J123" s="8"/>
      <c r="K123" s="8"/>
      <c r="L123" s="83">
        <f>L122</f>
        <v>530.49</v>
      </c>
      <c r="M123" s="9"/>
      <c r="N123" s="19"/>
    </row>
    <row r="124" spans="1:14" ht="15.75" thickTop="1" x14ac:dyDescent="0.25">
      <c r="A124" s="19"/>
      <c r="B124" s="19"/>
      <c r="C124" s="19"/>
      <c r="D124" s="19"/>
      <c r="E124" s="19"/>
      <c r="F124" s="19"/>
      <c r="G124" s="19"/>
      <c r="H124" s="19"/>
      <c r="I124" s="19"/>
      <c r="J124" s="19"/>
      <c r="K124" s="19"/>
      <c r="L124" s="19"/>
      <c r="M124" s="19"/>
      <c r="N124" s="19"/>
    </row>
    <row r="125" spans="1:14" x14ac:dyDescent="0.25">
      <c r="A125" s="19"/>
      <c r="B125" s="19"/>
      <c r="C125" s="19"/>
      <c r="D125" s="19"/>
      <c r="E125" s="19"/>
      <c r="F125" s="19"/>
      <c r="G125" s="19"/>
      <c r="H125" s="19"/>
      <c r="I125" s="19"/>
      <c r="J125" s="19"/>
      <c r="K125" s="19"/>
      <c r="L125" s="19"/>
      <c r="M125" s="19"/>
      <c r="N125" s="19"/>
    </row>
    <row r="126" spans="1:14" x14ac:dyDescent="0.25">
      <c r="A126" s="19"/>
      <c r="B126" s="19"/>
      <c r="C126" s="19"/>
      <c r="D126" s="19"/>
      <c r="E126" s="19"/>
      <c r="F126" s="19"/>
      <c r="G126" s="19"/>
      <c r="H126" s="19"/>
      <c r="I126" s="19"/>
      <c r="J126" s="19"/>
      <c r="K126" s="19"/>
      <c r="L126" s="19"/>
      <c r="M126" s="19"/>
      <c r="N126" s="19"/>
    </row>
    <row r="127" spans="1:14" x14ac:dyDescent="0.25">
      <c r="A127" s="19"/>
      <c r="B127" s="19"/>
      <c r="C127" s="19"/>
      <c r="D127" s="19"/>
      <c r="E127" s="19"/>
      <c r="F127" s="19"/>
      <c r="G127" s="19"/>
      <c r="H127" s="19"/>
      <c r="I127" s="19"/>
      <c r="J127" s="19"/>
      <c r="K127" s="19"/>
      <c r="L127" s="19"/>
      <c r="M127" s="19"/>
      <c r="N127" s="19"/>
    </row>
    <row r="128" spans="1:14" x14ac:dyDescent="0.25">
      <c r="A128" s="19"/>
      <c r="B128" s="19"/>
      <c r="C128" s="19"/>
      <c r="D128" s="19"/>
      <c r="E128" s="19"/>
      <c r="F128" s="19"/>
      <c r="G128" s="19"/>
      <c r="H128" s="19"/>
      <c r="I128" s="19"/>
      <c r="J128" s="19"/>
      <c r="K128" s="19"/>
      <c r="L128" s="19"/>
      <c r="M128" s="19"/>
      <c r="N128" s="19"/>
    </row>
    <row r="129" spans="1:14" x14ac:dyDescent="0.25">
      <c r="A129" s="19"/>
      <c r="B129" s="19"/>
      <c r="C129" s="19"/>
      <c r="D129" s="19"/>
      <c r="E129" s="19"/>
      <c r="F129" s="19"/>
      <c r="G129" s="19"/>
      <c r="H129" s="19"/>
      <c r="I129" s="19"/>
      <c r="J129" s="19"/>
      <c r="K129" s="19"/>
      <c r="L129" s="19"/>
      <c r="M129" s="19"/>
      <c r="N129" s="19"/>
    </row>
    <row r="130" spans="1:14" x14ac:dyDescent="0.25">
      <c r="A130" s="19"/>
      <c r="B130" s="19"/>
      <c r="C130" s="19"/>
      <c r="D130" s="19"/>
      <c r="E130" s="19"/>
      <c r="F130" s="19"/>
      <c r="G130" s="19"/>
      <c r="H130" s="19"/>
      <c r="I130" s="19"/>
      <c r="J130" s="19"/>
      <c r="K130" s="19"/>
      <c r="L130" s="19"/>
      <c r="M130" s="19"/>
      <c r="N130" s="19"/>
    </row>
    <row r="131" spans="1:14" x14ac:dyDescent="0.25">
      <c r="A131" s="19"/>
      <c r="B131" s="19"/>
      <c r="C131" s="19"/>
      <c r="D131" s="19"/>
      <c r="E131" s="19"/>
      <c r="F131" s="19"/>
      <c r="G131" s="19"/>
      <c r="H131" s="19"/>
      <c r="I131" s="19"/>
      <c r="J131" s="19"/>
      <c r="K131" s="19"/>
      <c r="L131" s="19"/>
      <c r="M131" s="19"/>
      <c r="N131" s="19"/>
    </row>
    <row r="132" spans="1:14" x14ac:dyDescent="0.25">
      <c r="A132" s="19"/>
      <c r="B132" s="19"/>
      <c r="C132" s="19"/>
      <c r="D132" s="19"/>
      <c r="E132" s="19"/>
      <c r="F132" s="19"/>
      <c r="G132" s="19"/>
      <c r="H132" s="19"/>
      <c r="I132" s="19"/>
      <c r="J132" s="19"/>
      <c r="K132" s="19"/>
      <c r="L132" s="19"/>
      <c r="M132" s="19"/>
      <c r="N132" s="19"/>
    </row>
    <row r="133" spans="1:14" x14ac:dyDescent="0.25">
      <c r="A133" s="19"/>
      <c r="B133" s="19"/>
      <c r="C133" s="19"/>
      <c r="D133" s="19"/>
      <c r="E133" s="19"/>
      <c r="F133" s="19"/>
      <c r="G133" s="19"/>
      <c r="H133" s="19"/>
      <c r="I133" s="19"/>
      <c r="J133" s="19"/>
      <c r="K133" s="19"/>
      <c r="L133" s="19"/>
      <c r="M133" s="19"/>
      <c r="N133" s="19"/>
    </row>
    <row r="134" spans="1:14" x14ac:dyDescent="0.25">
      <c r="A134" s="19"/>
      <c r="B134" s="19"/>
      <c r="C134" s="19"/>
      <c r="D134" s="19"/>
      <c r="E134" s="19"/>
      <c r="F134" s="19"/>
      <c r="G134" s="19"/>
      <c r="H134" s="19"/>
      <c r="I134" s="19"/>
      <c r="J134" s="19"/>
      <c r="K134" s="19"/>
      <c r="L134" s="19"/>
      <c r="M134" s="19"/>
      <c r="N134" s="19"/>
    </row>
    <row r="135" spans="1:14" x14ac:dyDescent="0.25">
      <c r="A135" s="19"/>
      <c r="B135" s="19"/>
      <c r="C135" s="19"/>
      <c r="D135" s="19"/>
      <c r="E135" s="19"/>
      <c r="F135" s="19"/>
      <c r="G135" s="19"/>
      <c r="H135" s="19"/>
      <c r="I135" s="19"/>
      <c r="J135" s="19"/>
      <c r="K135" s="19"/>
      <c r="L135" s="19"/>
      <c r="M135" s="19"/>
      <c r="N135" s="19"/>
    </row>
    <row r="136" spans="1:14" x14ac:dyDescent="0.25">
      <c r="A136" s="19"/>
      <c r="B136" s="19"/>
      <c r="C136" s="19"/>
      <c r="D136" s="19"/>
      <c r="E136" s="19"/>
      <c r="F136" s="19"/>
      <c r="G136" s="19"/>
      <c r="H136" s="19"/>
      <c r="I136" s="19"/>
      <c r="J136" s="19"/>
      <c r="K136" s="19"/>
      <c r="L136" s="19"/>
      <c r="M136" s="19"/>
      <c r="N136" s="19"/>
    </row>
    <row r="137" spans="1:14" x14ac:dyDescent="0.25">
      <c r="A137" s="19"/>
      <c r="B137" s="19"/>
      <c r="C137" s="19"/>
      <c r="D137" s="19"/>
      <c r="E137" s="19"/>
      <c r="F137" s="19"/>
      <c r="G137" s="19"/>
      <c r="H137" s="19"/>
      <c r="I137" s="19"/>
      <c r="J137" s="19"/>
      <c r="K137" s="19"/>
      <c r="L137" s="19"/>
      <c r="M137" s="19"/>
      <c r="N137" s="19"/>
    </row>
  </sheetData>
  <mergeCells count="10">
    <mergeCell ref="B27:K27"/>
    <mergeCell ref="A63:H63"/>
    <mergeCell ref="B23:K23"/>
    <mergeCell ref="B24:K24"/>
    <mergeCell ref="B25:K25"/>
    <mergeCell ref="B26:K26"/>
    <mergeCell ref="B28:K28"/>
    <mergeCell ref="B29:K29"/>
    <mergeCell ref="B30:K30"/>
    <mergeCell ref="B31:K31"/>
  </mergeCells>
  <pageMargins left="0.47244094488188981" right="0.15748031496062992" top="0.68" bottom="0.45" header="0.31496062992125984" footer="0.31496062992125984"/>
  <pageSetup scale="8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AB0CF-774A-40FD-AF87-7B8900D1CB9D}">
  <sheetPr>
    <pageSetUpPr fitToPage="1"/>
  </sheetPr>
  <dimension ref="A1:R49"/>
  <sheetViews>
    <sheetView tabSelected="1" zoomScale="106" zoomScaleNormal="106" workbookViewId="0">
      <selection activeCell="A20" sqref="A20"/>
    </sheetView>
  </sheetViews>
  <sheetFormatPr baseColWidth="10" defaultRowHeight="15" x14ac:dyDescent="0.25"/>
  <cols>
    <col min="1" max="1" width="71" style="1" customWidth="1"/>
    <col min="2" max="2" width="20.85546875" style="3" bestFit="1" customWidth="1"/>
    <col min="3" max="3" width="11.42578125" style="1"/>
    <col min="4" max="4" width="17.5703125" style="1" bestFit="1" customWidth="1"/>
    <col min="5" max="18" width="11.42578125" style="1"/>
  </cols>
  <sheetData>
    <row r="1" spans="1:2" ht="18.75" x14ac:dyDescent="0.3">
      <c r="A1" s="110" t="s">
        <v>0</v>
      </c>
      <c r="B1" s="110"/>
    </row>
    <row r="2" spans="1:2" ht="18.75" x14ac:dyDescent="0.3">
      <c r="A2" s="110" t="s">
        <v>1</v>
      </c>
      <c r="B2" s="110"/>
    </row>
    <row r="3" spans="1:2" ht="18.75" x14ac:dyDescent="0.3">
      <c r="A3" s="110" t="s">
        <v>188</v>
      </c>
      <c r="B3" s="110"/>
    </row>
    <row r="4" spans="1:2" ht="18.75" x14ac:dyDescent="0.3">
      <c r="A4" s="110" t="s">
        <v>3</v>
      </c>
      <c r="B4" s="110"/>
    </row>
    <row r="5" spans="1:2" x14ac:dyDescent="0.25">
      <c r="A5" s="5"/>
      <c r="B5" s="6"/>
    </row>
    <row r="6" spans="1:2" x14ac:dyDescent="0.25">
      <c r="A6" s="5"/>
      <c r="B6" s="6"/>
    </row>
    <row r="7" spans="1:2" ht="16.5" x14ac:dyDescent="0.25">
      <c r="A7" s="7" t="s">
        <v>4</v>
      </c>
      <c r="B7" s="6"/>
    </row>
    <row r="8" spans="1:2" ht="15.75" x14ac:dyDescent="0.25">
      <c r="A8" s="8" t="s">
        <v>6</v>
      </c>
      <c r="B8" s="6"/>
    </row>
    <row r="9" spans="1:2" ht="15.75" x14ac:dyDescent="0.25">
      <c r="A9" s="8" t="s">
        <v>203</v>
      </c>
      <c r="B9" s="10">
        <v>1160163.6499999999</v>
      </c>
    </row>
    <row r="10" spans="1:2" ht="15.75" x14ac:dyDescent="0.25">
      <c r="A10" s="8" t="s">
        <v>204</v>
      </c>
      <c r="B10" s="10">
        <v>584740672.60000002</v>
      </c>
    </row>
    <row r="11" spans="1:2" ht="15.75" x14ac:dyDescent="0.25">
      <c r="A11" s="9" t="s">
        <v>175</v>
      </c>
      <c r="B11" s="11">
        <v>94724283.040000007</v>
      </c>
    </row>
    <row r="12" spans="1:2" ht="15.75" x14ac:dyDescent="0.25">
      <c r="A12" s="8" t="s">
        <v>7</v>
      </c>
      <c r="B12" s="12">
        <f>SUM(B9:B11)</f>
        <v>680625119.28999996</v>
      </c>
    </row>
    <row r="13" spans="1:2" x14ac:dyDescent="0.25">
      <c r="A13" s="5"/>
      <c r="B13" s="6"/>
    </row>
    <row r="14" spans="1:2" ht="15.75" x14ac:dyDescent="0.25">
      <c r="A14" s="8" t="s">
        <v>8</v>
      </c>
      <c r="B14" s="6"/>
    </row>
    <row r="15" spans="1:2" ht="15.75" x14ac:dyDescent="0.25">
      <c r="A15" s="9" t="s">
        <v>176</v>
      </c>
      <c r="B15" s="95"/>
    </row>
    <row r="16" spans="1:2" ht="15.75" x14ac:dyDescent="0.25">
      <c r="A16" s="8" t="s">
        <v>9</v>
      </c>
      <c r="B16" s="12">
        <f>B15</f>
        <v>0</v>
      </c>
    </row>
    <row r="17" spans="1:4" ht="9" customHeight="1" x14ac:dyDescent="0.25">
      <c r="A17" s="8"/>
      <c r="B17" s="12"/>
    </row>
    <row r="18" spans="1:4" ht="17.25" thickBot="1" x14ac:dyDescent="0.3">
      <c r="A18" s="7" t="s">
        <v>5</v>
      </c>
      <c r="B18" s="16">
        <f>B16+B12</f>
        <v>680625119.28999996</v>
      </c>
    </row>
    <row r="19" spans="1:4" ht="9" customHeight="1" thickTop="1" x14ac:dyDescent="0.25">
      <c r="A19" s="5"/>
      <c r="B19" s="6"/>
    </row>
    <row r="20" spans="1:4" ht="16.5" x14ac:dyDescent="0.25">
      <c r="A20" s="7" t="s">
        <v>10</v>
      </c>
      <c r="B20" s="6"/>
    </row>
    <row r="21" spans="1:4" ht="15.75" x14ac:dyDescent="0.25">
      <c r="A21" s="8" t="s">
        <v>11</v>
      </c>
      <c r="B21" s="6"/>
    </row>
    <row r="22" spans="1:4" ht="15.75" x14ac:dyDescent="0.25">
      <c r="A22" s="9" t="s">
        <v>177</v>
      </c>
      <c r="B22" s="96">
        <v>104742251.41</v>
      </c>
    </row>
    <row r="23" spans="1:4" ht="15.75" x14ac:dyDescent="0.25">
      <c r="A23" s="9" t="s">
        <v>178</v>
      </c>
      <c r="B23" s="95">
        <v>5162046.91</v>
      </c>
    </row>
    <row r="24" spans="1:4" ht="15.75" x14ac:dyDescent="0.25">
      <c r="A24" s="8" t="s">
        <v>12</v>
      </c>
      <c r="B24" s="15">
        <f>SUM(B22:B23)</f>
        <v>109904298.31999999</v>
      </c>
    </row>
    <row r="25" spans="1:4" ht="9.75" customHeight="1" x14ac:dyDescent="0.25">
      <c r="A25" s="5"/>
      <c r="B25" s="10"/>
    </row>
    <row r="26" spans="1:4" ht="17.25" thickBot="1" x14ac:dyDescent="0.3">
      <c r="A26" s="7" t="s">
        <v>13</v>
      </c>
      <c r="B26" s="16">
        <f>B24</f>
        <v>109904298.31999999</v>
      </c>
    </row>
    <row r="27" spans="1:4" ht="15.75" thickTop="1" x14ac:dyDescent="0.25">
      <c r="A27" s="5"/>
      <c r="B27" s="6"/>
    </row>
    <row r="28" spans="1:4" ht="16.5" x14ac:dyDescent="0.25">
      <c r="A28" s="7" t="s">
        <v>179</v>
      </c>
      <c r="B28" s="6"/>
    </row>
    <row r="29" spans="1:4" ht="15.75" x14ac:dyDescent="0.25">
      <c r="A29" s="9" t="s">
        <v>14</v>
      </c>
      <c r="B29" s="17">
        <v>463701062.5</v>
      </c>
    </row>
    <row r="30" spans="1:4" ht="16.5" x14ac:dyDescent="0.25">
      <c r="A30" s="9" t="s">
        <v>15</v>
      </c>
      <c r="B30" s="100">
        <v>18410946.100000001</v>
      </c>
      <c r="D30" s="2"/>
    </row>
    <row r="31" spans="1:4" ht="16.5" x14ac:dyDescent="0.25">
      <c r="A31" s="9" t="s">
        <v>201</v>
      </c>
      <c r="B31" s="101">
        <f>B18-B26-B29-B30</f>
        <v>88608812.370000035</v>
      </c>
      <c r="D31" s="2"/>
    </row>
    <row r="32" spans="1:4" ht="15.75" x14ac:dyDescent="0.25">
      <c r="A32" s="8" t="s">
        <v>16</v>
      </c>
      <c r="B32" s="12">
        <f>SUM(B29:B31)</f>
        <v>570720820.97000003</v>
      </c>
    </row>
    <row r="33" spans="1:2" x14ac:dyDescent="0.25">
      <c r="A33" s="5"/>
      <c r="B33" s="6"/>
    </row>
    <row r="34" spans="1:2" ht="17.25" thickBot="1" x14ac:dyDescent="0.3">
      <c r="A34" s="7" t="s">
        <v>17</v>
      </c>
      <c r="B34" s="16">
        <f>B32+B26</f>
        <v>680625119.28999996</v>
      </c>
    </row>
    <row r="35" spans="1:2" ht="15.75" thickTop="1" x14ac:dyDescent="0.25">
      <c r="A35" s="5"/>
      <c r="B35" s="6"/>
    </row>
    <row r="36" spans="1:2" x14ac:dyDescent="0.25">
      <c r="A36" s="5"/>
      <c r="B36" s="6"/>
    </row>
    <row r="37" spans="1:2" x14ac:dyDescent="0.25">
      <c r="A37" s="5"/>
      <c r="B37" s="6"/>
    </row>
    <row r="38" spans="1:2" ht="28.5" customHeight="1" x14ac:dyDescent="0.25">
      <c r="A38" s="5"/>
      <c r="B38" s="6"/>
    </row>
    <row r="39" spans="1:2" x14ac:dyDescent="0.25">
      <c r="A39" s="5"/>
      <c r="B39" s="6"/>
    </row>
    <row r="40" spans="1:2" x14ac:dyDescent="0.25">
      <c r="A40" s="5"/>
      <c r="B40" s="6"/>
    </row>
    <row r="41" spans="1:2" x14ac:dyDescent="0.25">
      <c r="A41" s="5"/>
      <c r="B41" s="6"/>
    </row>
    <row r="42" spans="1:2" x14ac:dyDescent="0.25">
      <c r="A42" s="5"/>
      <c r="B42" s="6"/>
    </row>
    <row r="43" spans="1:2" x14ac:dyDescent="0.25">
      <c r="A43" s="5"/>
      <c r="B43" s="6"/>
    </row>
    <row r="44" spans="1:2" x14ac:dyDescent="0.25">
      <c r="A44" s="5"/>
      <c r="B44" s="6"/>
    </row>
    <row r="45" spans="1:2" x14ac:dyDescent="0.25">
      <c r="A45" s="5"/>
      <c r="B45" s="6"/>
    </row>
    <row r="46" spans="1:2" x14ac:dyDescent="0.25">
      <c r="A46" s="5"/>
      <c r="B46" s="6"/>
    </row>
    <row r="47" spans="1:2" x14ac:dyDescent="0.25">
      <c r="A47" s="5"/>
      <c r="B47" s="6"/>
    </row>
    <row r="48" spans="1:2" x14ac:dyDescent="0.25">
      <c r="A48" s="5"/>
      <c r="B48" s="6"/>
    </row>
    <row r="49" spans="1:2" x14ac:dyDescent="0.25">
      <c r="A49" s="5"/>
      <c r="B49" s="6"/>
    </row>
  </sheetData>
  <mergeCells count="4">
    <mergeCell ref="A1:B1"/>
    <mergeCell ref="A2:B2"/>
    <mergeCell ref="A3:B3"/>
    <mergeCell ref="A4:B4"/>
  </mergeCells>
  <pageMargins left="0.75" right="0.24" top="1.08" bottom="0.75" header="0.3" footer="0.3"/>
  <pageSetup paperSize="9" scale="9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71607-BCF9-4703-B379-B8677F2051C0}">
  <sheetPr>
    <tabColor rgb="FFFF0000"/>
    <pageSetUpPr fitToPage="1"/>
  </sheetPr>
  <dimension ref="A1:B35"/>
  <sheetViews>
    <sheetView topLeftCell="A18" workbookViewId="0">
      <selection activeCell="C22" sqref="C22"/>
    </sheetView>
  </sheetViews>
  <sheetFormatPr baseColWidth="10" defaultRowHeight="15" x14ac:dyDescent="0.25"/>
  <cols>
    <col min="1" max="1" width="69.85546875" customWidth="1"/>
    <col min="2" max="2" width="21.85546875" bestFit="1" customWidth="1"/>
  </cols>
  <sheetData>
    <row r="1" spans="1:2" ht="18.75" x14ac:dyDescent="0.3">
      <c r="A1" s="110" t="s">
        <v>0</v>
      </c>
      <c r="B1" s="110"/>
    </row>
    <row r="2" spans="1:2" ht="18.75" x14ac:dyDescent="0.3">
      <c r="A2" s="110" t="s">
        <v>18</v>
      </c>
      <c r="B2" s="110"/>
    </row>
    <row r="3" spans="1:2" ht="18.75" x14ac:dyDescent="0.3">
      <c r="A3" s="110" t="s">
        <v>189</v>
      </c>
      <c r="B3" s="110"/>
    </row>
    <row r="4" spans="1:2" ht="18.75" x14ac:dyDescent="0.3">
      <c r="A4" s="110" t="s">
        <v>3</v>
      </c>
      <c r="B4" s="110"/>
    </row>
    <row r="5" spans="1:2" x14ac:dyDescent="0.25">
      <c r="A5" s="19"/>
      <c r="B5" s="19"/>
    </row>
    <row r="6" spans="1:2" x14ac:dyDescent="0.25">
      <c r="A6" s="19"/>
      <c r="B6" s="19"/>
    </row>
    <row r="7" spans="1:2" ht="16.5" x14ac:dyDescent="0.25">
      <c r="A7" s="7" t="s">
        <v>113</v>
      </c>
      <c r="B7" s="19"/>
    </row>
    <row r="8" spans="1:2" ht="15.75" x14ac:dyDescent="0.25">
      <c r="A8" s="9" t="s">
        <v>19</v>
      </c>
      <c r="B8" s="11">
        <v>692873685</v>
      </c>
    </row>
    <row r="9" spans="1:2" ht="16.5" x14ac:dyDescent="0.25">
      <c r="A9" s="7" t="s">
        <v>20</v>
      </c>
      <c r="B9" s="18">
        <f>B8</f>
        <v>692873685</v>
      </c>
    </row>
    <row r="10" spans="1:2" x14ac:dyDescent="0.25">
      <c r="A10" s="19"/>
      <c r="B10" s="19"/>
    </row>
    <row r="11" spans="1:2" ht="16.5" x14ac:dyDescent="0.25">
      <c r="A11" s="7" t="s">
        <v>147</v>
      </c>
      <c r="B11" s="19"/>
    </row>
    <row r="12" spans="1:2" ht="15.75" x14ac:dyDescent="0.25">
      <c r="A12" s="9" t="s">
        <v>24</v>
      </c>
      <c r="B12" s="94">
        <v>408906416.36000001</v>
      </c>
    </row>
    <row r="13" spans="1:2" ht="15.75" x14ac:dyDescent="0.25">
      <c r="A13" s="9" t="s">
        <v>25</v>
      </c>
      <c r="B13" s="94"/>
    </row>
    <row r="14" spans="1:2" ht="15.75" x14ac:dyDescent="0.25">
      <c r="A14" s="9" t="s">
        <v>26</v>
      </c>
      <c r="B14" s="94">
        <v>265555792.05000001</v>
      </c>
    </row>
    <row r="15" spans="1:2" ht="15.75" x14ac:dyDescent="0.25">
      <c r="A15" s="9" t="s">
        <v>21</v>
      </c>
      <c r="B15" s="94"/>
    </row>
    <row r="16" spans="1:2" ht="15.75" x14ac:dyDescent="0.25">
      <c r="A16" s="9" t="s">
        <v>22</v>
      </c>
      <c r="B16" s="94">
        <v>530.49</v>
      </c>
    </row>
    <row r="17" spans="1:2" ht="15.75" customHeight="1" x14ac:dyDescent="0.25">
      <c r="A17" s="7" t="s">
        <v>23</v>
      </c>
      <c r="B17" s="21">
        <f>B12+B14+B16</f>
        <v>674462738.9000001</v>
      </c>
    </row>
    <row r="18" spans="1:2" ht="15.75" customHeight="1" x14ac:dyDescent="0.25">
      <c r="A18" s="19"/>
      <c r="B18" s="19"/>
    </row>
    <row r="19" spans="1:2" ht="17.25" thickBot="1" x14ac:dyDescent="0.3">
      <c r="A19" s="7" t="s">
        <v>27</v>
      </c>
      <c r="B19" s="16">
        <f>B9-B17</f>
        <v>18410946.099999905</v>
      </c>
    </row>
    <row r="20" spans="1:2" ht="15.75" thickTop="1" x14ac:dyDescent="0.25">
      <c r="A20" s="19"/>
      <c r="B20" s="19"/>
    </row>
    <row r="21" spans="1:2" x14ac:dyDescent="0.25">
      <c r="A21" s="41" t="s">
        <v>150</v>
      </c>
      <c r="B21" s="19"/>
    </row>
    <row r="22" spans="1:2" x14ac:dyDescent="0.25">
      <c r="A22" s="19"/>
      <c r="B22" s="19"/>
    </row>
    <row r="23" spans="1:2" x14ac:dyDescent="0.25">
      <c r="A23" s="19"/>
      <c r="B23" s="19"/>
    </row>
    <row r="24" spans="1:2" x14ac:dyDescent="0.25">
      <c r="A24" s="19"/>
      <c r="B24" s="19"/>
    </row>
    <row r="25" spans="1:2" x14ac:dyDescent="0.25">
      <c r="A25" s="19"/>
      <c r="B25" s="19"/>
    </row>
    <row r="26" spans="1:2" x14ac:dyDescent="0.25">
      <c r="A26" s="19"/>
      <c r="B26" s="19"/>
    </row>
    <row r="27" spans="1:2" x14ac:dyDescent="0.25">
      <c r="A27" s="19"/>
      <c r="B27" s="19"/>
    </row>
    <row r="28" spans="1:2" x14ac:dyDescent="0.25">
      <c r="A28" s="19"/>
      <c r="B28" s="19"/>
    </row>
    <row r="29" spans="1:2" x14ac:dyDescent="0.25">
      <c r="A29" s="19"/>
      <c r="B29" s="19"/>
    </row>
    <row r="30" spans="1:2" x14ac:dyDescent="0.25">
      <c r="A30" s="19"/>
      <c r="B30" s="19"/>
    </row>
    <row r="31" spans="1:2" x14ac:dyDescent="0.25">
      <c r="A31" s="19"/>
      <c r="B31" s="19"/>
    </row>
    <row r="32" spans="1:2" x14ac:dyDescent="0.25">
      <c r="A32" s="19"/>
      <c r="B32" s="19"/>
    </row>
    <row r="33" spans="1:2" x14ac:dyDescent="0.25">
      <c r="A33" s="19"/>
      <c r="B33" s="19"/>
    </row>
    <row r="34" spans="1:2" x14ac:dyDescent="0.25">
      <c r="A34" s="19"/>
      <c r="B34" s="19"/>
    </row>
    <row r="35" spans="1:2" x14ac:dyDescent="0.25">
      <c r="A35" s="19"/>
      <c r="B35" s="19"/>
    </row>
  </sheetData>
  <mergeCells count="4">
    <mergeCell ref="A1:B1"/>
    <mergeCell ref="A2:B2"/>
    <mergeCell ref="A3:B3"/>
    <mergeCell ref="A4:B4"/>
  </mergeCells>
  <pageMargins left="0.87" right="0.7" top="1" bottom="0.75" header="0.3" footer="0.3"/>
  <pageSetup scale="9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C84D0-ED2A-42B9-A4BE-6E21A3548268}">
  <sheetPr>
    <tabColor rgb="FFFF0000"/>
    <pageSetUpPr fitToPage="1"/>
  </sheetPr>
  <dimension ref="A1:D35"/>
  <sheetViews>
    <sheetView topLeftCell="A6" workbookViewId="0">
      <selection activeCell="A25" sqref="A25"/>
    </sheetView>
  </sheetViews>
  <sheetFormatPr baseColWidth="10" defaultRowHeight="15" x14ac:dyDescent="0.25"/>
  <cols>
    <col min="1" max="1" width="77" customWidth="1"/>
    <col min="2" max="2" width="20.28515625" bestFit="1" customWidth="1"/>
    <col min="4" max="4" width="15.140625" bestFit="1" customWidth="1"/>
  </cols>
  <sheetData>
    <row r="1" spans="1:4" ht="18.75" x14ac:dyDescent="0.3">
      <c r="A1" s="110" t="s">
        <v>0</v>
      </c>
      <c r="B1" s="110"/>
    </row>
    <row r="2" spans="1:4" ht="18.75" x14ac:dyDescent="0.3">
      <c r="A2" s="110" t="s">
        <v>40</v>
      </c>
      <c r="B2" s="110"/>
    </row>
    <row r="3" spans="1:4" ht="18.75" x14ac:dyDescent="0.3">
      <c r="A3" s="110" t="s">
        <v>190</v>
      </c>
      <c r="B3" s="110"/>
    </row>
    <row r="4" spans="1:4" ht="18.75" x14ac:dyDescent="0.3">
      <c r="A4" s="110" t="s">
        <v>3</v>
      </c>
      <c r="B4" s="110"/>
    </row>
    <row r="5" spans="1:4" x14ac:dyDescent="0.25">
      <c r="A5" s="19"/>
      <c r="B5" s="19"/>
    </row>
    <row r="6" spans="1:4" x14ac:dyDescent="0.25">
      <c r="A6" s="19"/>
      <c r="B6" s="19"/>
    </row>
    <row r="7" spans="1:4" ht="16.5" x14ac:dyDescent="0.25">
      <c r="A7" s="22" t="s">
        <v>41</v>
      </c>
      <c r="B7" s="19"/>
    </row>
    <row r="8" spans="1:4" ht="15.75" x14ac:dyDescent="0.25">
      <c r="A8" s="28" t="s">
        <v>43</v>
      </c>
      <c r="B8" s="14">
        <v>692873685</v>
      </c>
    </row>
    <row r="9" spans="1:4" ht="15.75" x14ac:dyDescent="0.25">
      <c r="A9" s="28" t="s">
        <v>44</v>
      </c>
      <c r="B9" s="14">
        <v>408906416.36000001</v>
      </c>
    </row>
    <row r="10" spans="1:4" ht="15.75" x14ac:dyDescent="0.25">
      <c r="A10" s="28" t="s">
        <v>45</v>
      </c>
      <c r="B10" s="14">
        <v>58612091.149999999</v>
      </c>
    </row>
    <row r="11" spans="1:4" ht="15.75" x14ac:dyDescent="0.25">
      <c r="A11" s="28" t="s">
        <v>202</v>
      </c>
      <c r="B11" s="14">
        <v>3760631.37</v>
      </c>
      <c r="D11" s="97"/>
    </row>
    <row r="12" spans="1:4" ht="15.75" x14ac:dyDescent="0.25">
      <c r="A12" s="28" t="s">
        <v>46</v>
      </c>
      <c r="B12" s="11"/>
    </row>
    <row r="13" spans="1:4" ht="16.5" x14ac:dyDescent="0.25">
      <c r="A13" s="43" t="s">
        <v>47</v>
      </c>
      <c r="B13" s="44">
        <f>B8-B9-B10-B11-B12</f>
        <v>221594546.11999997</v>
      </c>
    </row>
    <row r="14" spans="1:4" x14ac:dyDescent="0.25">
      <c r="A14" s="19"/>
      <c r="B14" s="19"/>
    </row>
    <row r="15" spans="1:4" ht="16.5" x14ac:dyDescent="0.25">
      <c r="A15" s="22" t="s">
        <v>42</v>
      </c>
      <c r="B15" s="19"/>
    </row>
    <row r="16" spans="1:4" ht="15.75" x14ac:dyDescent="0.25">
      <c r="A16" s="28" t="s">
        <v>48</v>
      </c>
      <c r="B16" s="11"/>
    </row>
    <row r="17" spans="1:4" ht="16.5" x14ac:dyDescent="0.25">
      <c r="A17" s="43" t="s">
        <v>49</v>
      </c>
      <c r="B17" s="44">
        <f>B16</f>
        <v>0</v>
      </c>
      <c r="D17" s="98"/>
    </row>
    <row r="18" spans="1:4" x14ac:dyDescent="0.25">
      <c r="A18" s="19"/>
      <c r="B18" s="19"/>
      <c r="D18" s="98"/>
    </row>
    <row r="19" spans="1:4" ht="19.5" customHeight="1" x14ac:dyDescent="0.25">
      <c r="A19" s="22" t="s">
        <v>51</v>
      </c>
      <c r="B19" s="14">
        <f>B8-B9-B10-B11-B12-B16</f>
        <v>221594546.11999997</v>
      </c>
      <c r="D19" s="98"/>
    </row>
    <row r="20" spans="1:4" ht="15.75" x14ac:dyDescent="0.25">
      <c r="A20" s="28" t="s">
        <v>50</v>
      </c>
      <c r="B20" s="11">
        <v>363146126.48000002</v>
      </c>
      <c r="D20" s="97"/>
    </row>
    <row r="21" spans="1:4" ht="17.25" thickBot="1" x14ac:dyDescent="0.3">
      <c r="A21" s="22" t="s">
        <v>52</v>
      </c>
      <c r="B21" s="40">
        <f>SUM(B19:B20)</f>
        <v>584740672.60000002</v>
      </c>
    </row>
    <row r="22" spans="1:4" ht="15.75" thickTop="1" x14ac:dyDescent="0.25">
      <c r="A22" s="19"/>
      <c r="B22" s="19"/>
    </row>
    <row r="23" spans="1:4" x14ac:dyDescent="0.25">
      <c r="A23" s="41" t="s">
        <v>150</v>
      </c>
      <c r="B23" s="19"/>
    </row>
    <row r="24" spans="1:4" x14ac:dyDescent="0.25">
      <c r="A24" s="19"/>
      <c r="B24" s="19"/>
    </row>
    <row r="25" spans="1:4" x14ac:dyDescent="0.25">
      <c r="A25" s="19"/>
      <c r="B25" s="19"/>
    </row>
    <row r="26" spans="1:4" x14ac:dyDescent="0.25">
      <c r="A26" s="19"/>
      <c r="B26" s="19"/>
    </row>
    <row r="27" spans="1:4" x14ac:dyDescent="0.25">
      <c r="A27" s="19"/>
      <c r="B27" s="19"/>
    </row>
    <row r="28" spans="1:4" x14ac:dyDescent="0.25">
      <c r="A28" s="19"/>
      <c r="B28" s="19"/>
    </row>
    <row r="29" spans="1:4" x14ac:dyDescent="0.25">
      <c r="A29" s="19"/>
      <c r="B29" s="19"/>
    </row>
    <row r="30" spans="1:4" x14ac:dyDescent="0.25">
      <c r="A30" s="19"/>
      <c r="B30" s="45"/>
    </row>
    <row r="31" spans="1:4" x14ac:dyDescent="0.25">
      <c r="A31" s="19"/>
      <c r="B31" s="20"/>
    </row>
    <row r="32" spans="1:4" x14ac:dyDescent="0.25">
      <c r="A32" s="19"/>
      <c r="B32" s="19"/>
    </row>
    <row r="33" spans="1:2" x14ac:dyDescent="0.25">
      <c r="A33" s="19"/>
      <c r="B33" s="19"/>
    </row>
    <row r="34" spans="1:2" x14ac:dyDescent="0.25">
      <c r="A34" s="19"/>
      <c r="B34" s="19"/>
    </row>
    <row r="35" spans="1:2" x14ac:dyDescent="0.25">
      <c r="A35" s="19"/>
      <c r="B35" s="19"/>
    </row>
  </sheetData>
  <mergeCells count="4">
    <mergeCell ref="A1:B1"/>
    <mergeCell ref="A2:B2"/>
    <mergeCell ref="A3:B3"/>
    <mergeCell ref="A4:B4"/>
  </mergeCells>
  <pageMargins left="0.92" right="0.52" top="0.91" bottom="0.75" header="0.3" footer="0.3"/>
  <pageSetup scale="9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9095C-400D-40C9-A182-BAA1C3427BBF}">
  <sheetPr>
    <pageSetUpPr fitToPage="1"/>
  </sheetPr>
  <dimension ref="A1:E27"/>
  <sheetViews>
    <sheetView workbookViewId="0">
      <selection activeCell="C17" sqref="C17"/>
    </sheetView>
  </sheetViews>
  <sheetFormatPr baseColWidth="10" defaultRowHeight="15" x14ac:dyDescent="0.25"/>
  <cols>
    <col min="1" max="1" width="52.140625" style="1" customWidth="1"/>
    <col min="2" max="3" width="17.140625" style="1" bestFit="1" customWidth="1"/>
    <col min="4" max="4" width="17.5703125" style="1" customWidth="1"/>
    <col min="5" max="5" width="24.42578125" style="1" customWidth="1"/>
  </cols>
  <sheetData>
    <row r="1" spans="1:5" ht="18.75" x14ac:dyDescent="0.3">
      <c r="A1" s="110" t="s">
        <v>0</v>
      </c>
      <c r="B1" s="110"/>
      <c r="C1" s="110"/>
      <c r="D1" s="110"/>
      <c r="E1" s="110"/>
    </row>
    <row r="2" spans="1:5" ht="16.5" x14ac:dyDescent="0.25">
      <c r="A2" s="112" t="s">
        <v>152</v>
      </c>
      <c r="B2" s="112"/>
      <c r="C2" s="112"/>
      <c r="D2" s="112"/>
      <c r="E2" s="112"/>
    </row>
    <row r="3" spans="1:5" ht="16.5" x14ac:dyDescent="0.25">
      <c r="A3" s="112" t="s">
        <v>153</v>
      </c>
      <c r="B3" s="112"/>
      <c r="C3" s="112"/>
      <c r="D3" s="112"/>
      <c r="E3" s="112"/>
    </row>
    <row r="4" spans="1:5" ht="16.5" x14ac:dyDescent="0.25">
      <c r="A4" s="112" t="s">
        <v>154</v>
      </c>
      <c r="B4" s="112"/>
      <c r="C4" s="112"/>
      <c r="D4" s="112"/>
      <c r="E4" s="112"/>
    </row>
    <row r="5" spans="1:5" ht="15.75" x14ac:dyDescent="0.25">
      <c r="A5" s="111" t="s">
        <v>3</v>
      </c>
      <c r="B5" s="111"/>
      <c r="C5" s="111"/>
      <c r="D5" s="111"/>
      <c r="E5" s="111"/>
    </row>
    <row r="6" spans="1:5" x14ac:dyDescent="0.25">
      <c r="A6" s="5"/>
      <c r="B6" s="5"/>
      <c r="C6" s="5"/>
      <c r="D6" s="5"/>
      <c r="E6" s="5"/>
    </row>
    <row r="7" spans="1:5" ht="47.25" x14ac:dyDescent="0.25">
      <c r="A7" s="86" t="s">
        <v>155</v>
      </c>
      <c r="B7" s="87" t="s">
        <v>156</v>
      </c>
      <c r="C7" s="87" t="s">
        <v>157</v>
      </c>
      <c r="D7" s="87" t="s">
        <v>158</v>
      </c>
      <c r="E7" s="87" t="s">
        <v>159</v>
      </c>
    </row>
    <row r="8" spans="1:5" ht="15.75" x14ac:dyDescent="0.25">
      <c r="A8" s="42" t="s">
        <v>160</v>
      </c>
      <c r="B8" s="90">
        <v>805976633.84000003</v>
      </c>
      <c r="C8" s="90">
        <v>483932818.87</v>
      </c>
      <c r="D8" s="92">
        <f t="shared" ref="D8" si="0">D9</f>
        <v>0.60043033327696793</v>
      </c>
      <c r="E8" s="90">
        <f>B8-C8</f>
        <v>322043814.97000003</v>
      </c>
    </row>
    <row r="9" spans="1:5" ht="15.75" x14ac:dyDescent="0.25">
      <c r="A9" s="28" t="s">
        <v>98</v>
      </c>
      <c r="B9" s="88">
        <v>805976633.84000003</v>
      </c>
      <c r="C9" s="88">
        <v>483932818.87</v>
      </c>
      <c r="D9" s="91">
        <f>C9/B9</f>
        <v>0.60043033327696793</v>
      </c>
      <c r="E9" s="88">
        <f>B9-C9</f>
        <v>322043814.97000003</v>
      </c>
    </row>
    <row r="10" spans="1:5" ht="15.75" x14ac:dyDescent="0.25">
      <c r="A10" s="8" t="s">
        <v>161</v>
      </c>
      <c r="B10" s="89">
        <f>SUM(B11:B14)</f>
        <v>0</v>
      </c>
      <c r="C10" s="89">
        <v>467518507.50999999</v>
      </c>
      <c r="D10" s="92">
        <v>0</v>
      </c>
      <c r="E10" s="89">
        <v>0</v>
      </c>
    </row>
    <row r="11" spans="1:5" x14ac:dyDescent="0.25">
      <c r="A11" s="5" t="s">
        <v>162</v>
      </c>
      <c r="B11" s="88"/>
      <c r="C11" s="88">
        <v>467518507.50999999</v>
      </c>
      <c r="D11" s="91">
        <v>0</v>
      </c>
      <c r="E11" s="88">
        <v>0</v>
      </c>
    </row>
    <row r="12" spans="1:5" x14ac:dyDescent="0.25">
      <c r="A12" s="5" t="s">
        <v>163</v>
      </c>
      <c r="B12" s="88"/>
      <c r="C12" s="88">
        <v>8850494.3599999994</v>
      </c>
      <c r="D12" s="91">
        <v>0</v>
      </c>
      <c r="E12" s="88">
        <v>0</v>
      </c>
    </row>
    <row r="13" spans="1:5" x14ac:dyDescent="0.25">
      <c r="A13" s="5" t="s">
        <v>164</v>
      </c>
      <c r="B13" s="88"/>
      <c r="C13" s="88">
        <v>7563817</v>
      </c>
      <c r="D13" s="91">
        <v>0</v>
      </c>
      <c r="E13" s="88">
        <v>0</v>
      </c>
    </row>
    <row r="14" spans="1:5" x14ac:dyDescent="0.25">
      <c r="A14" s="5" t="s">
        <v>165</v>
      </c>
      <c r="B14" s="88"/>
      <c r="C14" s="88"/>
      <c r="D14" s="91">
        <v>0</v>
      </c>
      <c r="E14" s="88">
        <v>0</v>
      </c>
    </row>
    <row r="15" spans="1:5" x14ac:dyDescent="0.25">
      <c r="A15" s="13" t="s">
        <v>166</v>
      </c>
      <c r="B15" s="89">
        <f>B8-B10</f>
        <v>805976633.84000003</v>
      </c>
      <c r="C15" s="89">
        <f>SUM(C11:C14)</f>
        <v>483932818.87</v>
      </c>
      <c r="D15" s="92"/>
      <c r="E15" s="89">
        <f>B15-C15</f>
        <v>322043814.97000003</v>
      </c>
    </row>
    <row r="16" spans="1:5" x14ac:dyDescent="0.25">
      <c r="A16" s="5"/>
      <c r="B16" s="5"/>
      <c r="C16" s="5"/>
      <c r="D16" s="5"/>
      <c r="E16" s="5"/>
    </row>
    <row r="17" spans="1:5" x14ac:dyDescent="0.25">
      <c r="A17" s="5"/>
      <c r="B17" s="5"/>
      <c r="C17" s="5"/>
      <c r="D17" s="5"/>
      <c r="E17" s="5"/>
    </row>
    <row r="18" spans="1:5" x14ac:dyDescent="0.25">
      <c r="A18" s="5"/>
      <c r="B18" s="5"/>
      <c r="C18" s="5"/>
      <c r="D18" s="5"/>
      <c r="E18" s="88"/>
    </row>
    <row r="19" spans="1:5" x14ac:dyDescent="0.25">
      <c r="A19" s="5"/>
      <c r="B19" s="5"/>
      <c r="C19" s="5"/>
      <c r="D19" s="5"/>
      <c r="E19" s="5"/>
    </row>
    <row r="20" spans="1:5" x14ac:dyDescent="0.25">
      <c r="A20" s="5"/>
      <c r="B20" s="5"/>
      <c r="C20" s="5"/>
      <c r="D20" s="5"/>
      <c r="E20" s="5"/>
    </row>
    <row r="21" spans="1:5" x14ac:dyDescent="0.25">
      <c r="A21" s="5"/>
      <c r="B21" s="5"/>
      <c r="C21" s="5"/>
      <c r="D21" s="5"/>
      <c r="E21" s="5"/>
    </row>
    <row r="22" spans="1:5" x14ac:dyDescent="0.25">
      <c r="A22" s="5"/>
      <c r="B22" s="5"/>
      <c r="C22" s="5"/>
      <c r="D22" s="5"/>
      <c r="E22" s="5"/>
    </row>
    <row r="23" spans="1:5" x14ac:dyDescent="0.25">
      <c r="A23" s="5"/>
      <c r="B23" s="5"/>
      <c r="C23" s="5"/>
      <c r="D23" s="5"/>
      <c r="E23" s="5"/>
    </row>
    <row r="24" spans="1:5" x14ac:dyDescent="0.25">
      <c r="A24" s="5"/>
      <c r="B24" s="5"/>
      <c r="C24" s="5"/>
      <c r="D24" s="5"/>
      <c r="E24" s="5"/>
    </row>
    <row r="25" spans="1:5" x14ac:dyDescent="0.25">
      <c r="A25" s="5"/>
      <c r="B25" s="5"/>
      <c r="C25" s="5"/>
      <c r="D25" s="5"/>
      <c r="E25" s="5"/>
    </row>
    <row r="26" spans="1:5" x14ac:dyDescent="0.25">
      <c r="A26" s="5"/>
      <c r="B26" s="5"/>
      <c r="C26" s="5"/>
      <c r="D26" s="5"/>
      <c r="E26" s="5"/>
    </row>
    <row r="27" spans="1:5" x14ac:dyDescent="0.25">
      <c r="A27" s="5"/>
      <c r="B27" s="5"/>
      <c r="C27" s="5"/>
      <c r="D27" s="5"/>
      <c r="E27" s="5"/>
    </row>
  </sheetData>
  <mergeCells count="5">
    <mergeCell ref="A5:E5"/>
    <mergeCell ref="A1:E1"/>
    <mergeCell ref="A2:E2"/>
    <mergeCell ref="A3:E3"/>
    <mergeCell ref="A4:E4"/>
  </mergeCells>
  <pageMargins left="0.49" right="0.42" top="1.22" bottom="0.75" header="0.3" footer="0.3"/>
  <pageSetup scale="7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6DDA7-445E-49DB-80B3-EDE2427662C3}">
  <sheetPr>
    <pageSetUpPr fitToPage="1"/>
  </sheetPr>
  <dimension ref="A1:D35"/>
  <sheetViews>
    <sheetView workbookViewId="0">
      <selection activeCell="G12" sqref="G12"/>
    </sheetView>
  </sheetViews>
  <sheetFormatPr baseColWidth="10" defaultRowHeight="15" x14ac:dyDescent="0.25"/>
  <cols>
    <col min="1" max="1" width="55.85546875" customWidth="1"/>
    <col min="2" max="2" width="18.42578125" customWidth="1"/>
    <col min="3" max="3" width="18.42578125" bestFit="1" customWidth="1"/>
    <col min="4" max="4" width="20.85546875" customWidth="1"/>
  </cols>
  <sheetData>
    <row r="1" spans="1:4" ht="18.75" x14ac:dyDescent="0.3">
      <c r="A1" s="110" t="s">
        <v>0</v>
      </c>
      <c r="B1" s="110"/>
      <c r="C1" s="110"/>
      <c r="D1" s="110"/>
    </row>
    <row r="2" spans="1:4" ht="18.75" x14ac:dyDescent="0.3">
      <c r="A2" s="110" t="s">
        <v>28</v>
      </c>
      <c r="B2" s="110"/>
      <c r="C2" s="110"/>
      <c r="D2" s="110"/>
    </row>
    <row r="3" spans="1:4" ht="18.75" x14ac:dyDescent="0.3">
      <c r="A3" s="110" t="s">
        <v>2</v>
      </c>
      <c r="B3" s="110"/>
      <c r="C3" s="110"/>
      <c r="D3" s="110"/>
    </row>
    <row r="4" spans="1:4" ht="18.75" x14ac:dyDescent="0.3">
      <c r="A4" s="110" t="s">
        <v>3</v>
      </c>
      <c r="B4" s="110"/>
      <c r="C4" s="110"/>
      <c r="D4" s="110"/>
    </row>
    <row r="5" spans="1:4" x14ac:dyDescent="0.25">
      <c r="A5" s="19"/>
      <c r="B5" s="19"/>
      <c r="C5" s="19"/>
      <c r="D5" s="19"/>
    </row>
    <row r="6" spans="1:4" x14ac:dyDescent="0.25">
      <c r="A6" s="19"/>
      <c r="B6" s="19"/>
      <c r="C6" s="19"/>
      <c r="D6" s="19"/>
    </row>
    <row r="7" spans="1:4" ht="49.5" x14ac:dyDescent="0.25">
      <c r="A7" s="22"/>
      <c r="B7" s="23" t="s">
        <v>29</v>
      </c>
      <c r="C7" s="23" t="s">
        <v>30</v>
      </c>
      <c r="D7" s="23" t="s">
        <v>31</v>
      </c>
    </row>
    <row r="8" spans="1:4" ht="15.75" x14ac:dyDescent="0.25">
      <c r="A8" s="24" t="s">
        <v>32</v>
      </c>
      <c r="B8" s="25"/>
      <c r="C8" s="26"/>
      <c r="D8" s="26"/>
    </row>
    <row r="9" spans="1:4" ht="15.75" x14ac:dyDescent="0.25">
      <c r="A9" s="27" t="s">
        <v>33</v>
      </c>
      <c r="B9" s="55">
        <v>451215504.36000037</v>
      </c>
      <c r="C9" s="57">
        <v>658381867.29659986</v>
      </c>
      <c r="D9" s="31">
        <f>C9+B9</f>
        <v>1109597371.6566002</v>
      </c>
    </row>
    <row r="10" spans="1:4" ht="15.75" x14ac:dyDescent="0.25">
      <c r="A10" s="28" t="s">
        <v>34</v>
      </c>
      <c r="B10" s="26"/>
      <c r="C10" s="26"/>
      <c r="D10" s="26"/>
    </row>
    <row r="11" spans="1:4" ht="15.75" x14ac:dyDescent="0.25">
      <c r="A11" s="28" t="s">
        <v>35</v>
      </c>
      <c r="B11" s="26"/>
      <c r="C11" s="26"/>
      <c r="D11" s="26"/>
    </row>
    <row r="12" spans="1:4" ht="15.75" x14ac:dyDescent="0.25">
      <c r="A12" s="29" t="s">
        <v>36</v>
      </c>
      <c r="B12" s="26"/>
      <c r="C12" s="26"/>
      <c r="D12" s="26"/>
    </row>
    <row r="13" spans="1:4" ht="15.75" x14ac:dyDescent="0.25">
      <c r="A13" s="29" t="s">
        <v>37</v>
      </c>
      <c r="B13" s="35"/>
      <c r="C13" s="36"/>
      <c r="D13" s="37"/>
    </row>
    <row r="14" spans="1:4" ht="15.75" x14ac:dyDescent="0.25">
      <c r="A14" s="27" t="s">
        <v>33</v>
      </c>
      <c r="B14" s="31">
        <f>SUM(B8:B13)</f>
        <v>451215504.36000037</v>
      </c>
      <c r="C14" s="32">
        <f>SUM(C9)</f>
        <v>658381867.29659986</v>
      </c>
      <c r="D14" s="32">
        <f>SUM(D9:D13)</f>
        <v>1109597371.6566002</v>
      </c>
    </row>
    <row r="15" spans="1:4" ht="15.75" x14ac:dyDescent="0.25">
      <c r="A15" s="29" t="s">
        <v>34</v>
      </c>
      <c r="B15" s="33"/>
      <c r="C15" s="30"/>
      <c r="D15" s="34"/>
    </row>
    <row r="16" spans="1:4" ht="15.75" x14ac:dyDescent="0.25">
      <c r="A16" s="29" t="s">
        <v>35</v>
      </c>
      <c r="B16" s="30"/>
      <c r="C16" s="30"/>
      <c r="D16" s="34"/>
    </row>
    <row r="17" spans="1:4" ht="15.75" x14ac:dyDescent="0.25">
      <c r="A17" s="29" t="s">
        <v>38</v>
      </c>
      <c r="B17" s="30"/>
      <c r="C17" s="30"/>
      <c r="D17" s="34"/>
    </row>
    <row r="18" spans="1:4" ht="15.75" x14ac:dyDescent="0.25">
      <c r="A18" s="29" t="s">
        <v>36</v>
      </c>
      <c r="B18" s="30"/>
      <c r="C18" s="30"/>
      <c r="D18" s="34"/>
    </row>
    <row r="19" spans="1:4" ht="15.75" x14ac:dyDescent="0.25">
      <c r="A19" s="27" t="s">
        <v>37</v>
      </c>
      <c r="B19" s="38"/>
      <c r="C19" s="38"/>
      <c r="D19" s="38"/>
    </row>
    <row r="20" spans="1:4" ht="17.25" thickBot="1" x14ac:dyDescent="0.3">
      <c r="A20" s="39" t="s">
        <v>39</v>
      </c>
      <c r="B20" s="40">
        <f>+B14</f>
        <v>451215504.36000037</v>
      </c>
      <c r="C20" s="40">
        <f>SUM(C9)</f>
        <v>658381867.29659986</v>
      </c>
      <c r="D20" s="40">
        <f>SUM(D9:D13)</f>
        <v>1109597371.6566002</v>
      </c>
    </row>
    <row r="21" spans="1:4" ht="15.75" thickTop="1" x14ac:dyDescent="0.25">
      <c r="A21" s="19"/>
      <c r="B21" s="19"/>
      <c r="C21" s="19"/>
      <c r="D21" s="19"/>
    </row>
    <row r="22" spans="1:4" x14ac:dyDescent="0.25">
      <c r="A22" s="41" t="s">
        <v>150</v>
      </c>
      <c r="B22" s="19"/>
      <c r="C22" s="19"/>
      <c r="D22" s="19"/>
    </row>
    <row r="23" spans="1:4" x14ac:dyDescent="0.25">
      <c r="A23" s="19"/>
      <c r="B23" s="19"/>
      <c r="C23" s="19"/>
      <c r="D23" s="19"/>
    </row>
    <row r="24" spans="1:4" x14ac:dyDescent="0.25">
      <c r="A24" s="19"/>
      <c r="B24" s="19"/>
      <c r="C24" s="19"/>
      <c r="D24" s="19"/>
    </row>
    <row r="25" spans="1:4" x14ac:dyDescent="0.25">
      <c r="A25" s="19"/>
      <c r="B25" s="19"/>
      <c r="C25" s="19"/>
      <c r="D25" s="19"/>
    </row>
    <row r="26" spans="1:4" x14ac:dyDescent="0.25">
      <c r="A26" s="19"/>
      <c r="B26" s="19"/>
      <c r="C26" s="19"/>
      <c r="D26" s="19"/>
    </row>
    <row r="27" spans="1:4" x14ac:dyDescent="0.25">
      <c r="A27" s="19"/>
      <c r="B27" s="19"/>
      <c r="C27" s="19"/>
      <c r="D27" s="19"/>
    </row>
    <row r="28" spans="1:4" x14ac:dyDescent="0.25">
      <c r="A28" s="19"/>
      <c r="B28" s="19"/>
      <c r="C28" s="19"/>
      <c r="D28" s="19"/>
    </row>
    <row r="29" spans="1:4" x14ac:dyDescent="0.25">
      <c r="A29" s="19"/>
      <c r="B29" s="19"/>
      <c r="C29" s="19"/>
      <c r="D29" s="19"/>
    </row>
    <row r="30" spans="1:4" x14ac:dyDescent="0.25">
      <c r="A30" s="19"/>
      <c r="B30" s="19"/>
      <c r="C30" s="19"/>
      <c r="D30" s="19"/>
    </row>
    <row r="31" spans="1:4" x14ac:dyDescent="0.25">
      <c r="A31" s="19"/>
      <c r="B31" s="19"/>
      <c r="C31" s="19"/>
      <c r="D31" s="19"/>
    </row>
    <row r="32" spans="1:4" x14ac:dyDescent="0.25">
      <c r="A32" s="19"/>
      <c r="B32" s="19"/>
      <c r="C32" s="19"/>
      <c r="D32" s="19"/>
    </row>
    <row r="33" spans="1:4" x14ac:dyDescent="0.25">
      <c r="A33" s="19"/>
      <c r="B33" s="19"/>
      <c r="C33" s="19"/>
      <c r="D33" s="19"/>
    </row>
    <row r="34" spans="1:4" x14ac:dyDescent="0.25">
      <c r="A34" s="19"/>
      <c r="B34" s="19"/>
      <c r="C34" s="19"/>
      <c r="D34" s="19"/>
    </row>
    <row r="35" spans="1:4" x14ac:dyDescent="0.25">
      <c r="A35" s="19"/>
      <c r="B35" s="19"/>
      <c r="C35" s="19"/>
      <c r="D35" s="19"/>
    </row>
  </sheetData>
  <mergeCells count="4">
    <mergeCell ref="A1:D1"/>
    <mergeCell ref="A2:D2"/>
    <mergeCell ref="A3:D3"/>
    <mergeCell ref="A4:D4"/>
  </mergeCells>
  <pageMargins left="0.7" right="0.7" top="1.25" bottom="0.75" header="0.3" footer="0.3"/>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Notas 1-6</vt:lpstr>
      <vt:lpstr>Notas 7-18</vt:lpstr>
      <vt:lpstr>Estado de Situación Financiera</vt:lpstr>
      <vt:lpstr>Estado de Rendimiento Financier</vt:lpstr>
      <vt:lpstr>Estado de Flujo de Efectivo</vt:lpstr>
      <vt:lpstr>Estado de Comparación de los Im</vt:lpstr>
      <vt:lpstr>Estado de Cambio de Activo Neto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Dairy De Aza</dc:creator>
  <cp:lastModifiedBy>Francisco Sanchez</cp:lastModifiedBy>
  <cp:lastPrinted>2026-02-11T14:56:11Z</cp:lastPrinted>
  <dcterms:created xsi:type="dcterms:W3CDTF">2024-07-30T12:39:59Z</dcterms:created>
  <dcterms:modified xsi:type="dcterms:W3CDTF">2026-02-16T15:14:45Z</dcterms:modified>
</cp:coreProperties>
</file>