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nel.paredes\AppData\Local\Temp\Rar$DIa10516.18442.rartemp\"/>
    </mc:Choice>
  </mc:AlternateContent>
  <xr:revisionPtr revIDLastSave="0" documentId="13_ncr:1_{846DF15B-1CB0-4DC8-9FC8-5E7743DD080A}" xr6:coauthVersionLast="47" xr6:coauthVersionMax="47" xr10:uidLastSave="{00000000-0000-0000-0000-000000000000}"/>
  <bookViews>
    <workbookView xWindow="-120" yWindow="-120" windowWidth="29040" windowHeight="15840" xr2:uid="{6E89E6B5-34C8-488B-9598-2E8C9D74955F}"/>
  </bookViews>
  <sheets>
    <sheet name="Sheet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0" i="4" l="1"/>
  <c r="H46" i="4"/>
  <c r="K46" i="4"/>
  <c r="M46" i="4"/>
  <c r="G46" i="4"/>
  <c r="H40" i="4"/>
  <c r="K40" i="4"/>
  <c r="M40" i="4"/>
  <c r="G40" i="4"/>
  <c r="H33" i="4"/>
  <c r="K33" i="4"/>
  <c r="M33" i="4"/>
  <c r="G33" i="4"/>
  <c r="H24" i="4"/>
  <c r="K24" i="4"/>
  <c r="M24" i="4"/>
  <c r="G24" i="4"/>
  <c r="H15" i="4"/>
  <c r="K15" i="4"/>
  <c r="M15" i="4"/>
  <c r="G15" i="4"/>
  <c r="I45" i="4"/>
  <c r="I46" i="4" s="1"/>
  <c r="I39" i="4"/>
  <c r="I40" i="4" s="1"/>
  <c r="I13" i="4"/>
  <c r="I14" i="4"/>
  <c r="I12" i="4"/>
  <c r="I20" i="4"/>
  <c r="I21" i="4"/>
  <c r="I22" i="4"/>
  <c r="I23" i="4"/>
  <c r="I19" i="4"/>
  <c r="I30" i="4"/>
  <c r="I31" i="4"/>
  <c r="I32" i="4"/>
  <c r="I29" i="4"/>
  <c r="I24" i="4" l="1"/>
  <c r="I33" i="4"/>
  <c r="G50" i="4"/>
  <c r="M50" i="4"/>
  <c r="K50" i="4"/>
  <c r="I15" i="4"/>
  <c r="I50" i="4" s="1"/>
  <c r="H50" i="4"/>
  <c r="L45" i="4"/>
  <c r="L46" i="4" s="1"/>
  <c r="J45" i="4"/>
  <c r="L39" i="4"/>
  <c r="L40" i="4" s="1"/>
  <c r="J39" i="4"/>
  <c r="J40" i="4" s="1"/>
  <c r="L14" i="4"/>
  <c r="J14" i="4"/>
  <c r="N14" i="4" s="1"/>
  <c r="O14" i="4" s="1"/>
  <c r="L13" i="4"/>
  <c r="J13" i="4"/>
  <c r="L12" i="4"/>
  <c r="J12" i="4"/>
  <c r="L23" i="4"/>
  <c r="J23" i="4"/>
  <c r="L22" i="4"/>
  <c r="J22" i="4"/>
  <c r="N22" i="4" s="1"/>
  <c r="O22" i="4" s="1"/>
  <c r="L21" i="4"/>
  <c r="J21" i="4"/>
  <c r="L20" i="4"/>
  <c r="J20" i="4"/>
  <c r="N20" i="4" s="1"/>
  <c r="O20" i="4" s="1"/>
  <c r="L19" i="4"/>
  <c r="J19" i="4"/>
  <c r="L32" i="4"/>
  <c r="J32" i="4"/>
  <c r="L31" i="4"/>
  <c r="J31" i="4"/>
  <c r="L30" i="4"/>
  <c r="J30" i="4"/>
  <c r="N30" i="4" s="1"/>
  <c r="O30" i="4" s="1"/>
  <c r="L29" i="4"/>
  <c r="J29" i="4"/>
  <c r="L24" i="4" l="1"/>
  <c r="L33" i="4"/>
  <c r="N32" i="4"/>
  <c r="O32" i="4" s="1"/>
  <c r="N12" i="4"/>
  <c r="J15" i="4"/>
  <c r="N45" i="4"/>
  <c r="J46" i="4"/>
  <c r="L15" i="4"/>
  <c r="L50" i="4" s="1"/>
  <c r="J33" i="4"/>
  <c r="J24" i="4"/>
  <c r="N29" i="4"/>
  <c r="N31" i="4"/>
  <c r="O31" i="4" s="1"/>
  <c r="N19" i="4"/>
  <c r="N21" i="4"/>
  <c r="O21" i="4" s="1"/>
  <c r="N23" i="4"/>
  <c r="O23" i="4" s="1"/>
  <c r="N13" i="4"/>
  <c r="O13" i="4" s="1"/>
  <c r="N39" i="4"/>
  <c r="J50" i="4" l="1"/>
  <c r="O39" i="4"/>
  <c r="O40" i="4" s="1"/>
  <c r="N40" i="4"/>
  <c r="O19" i="4"/>
  <c r="O24" i="4" s="1"/>
  <c r="N24" i="4"/>
  <c r="O45" i="4"/>
  <c r="O46" i="4" s="1"/>
  <c r="N46" i="4"/>
  <c r="O29" i="4"/>
  <c r="O33" i="4" s="1"/>
  <c r="N33" i="4"/>
  <c r="O12" i="4"/>
  <c r="O15" i="4" s="1"/>
  <c r="N15" i="4"/>
  <c r="N50" i="4" l="1"/>
  <c r="O50" i="4"/>
</calcChain>
</file>

<file path=xl/sharedStrings.xml><?xml version="1.0" encoding="utf-8"?>
<sst xmlns="http://schemas.openxmlformats.org/spreadsheetml/2006/main" count="138" uniqueCount="46">
  <si>
    <t>AFP</t>
  </si>
  <si>
    <t>ISR</t>
  </si>
  <si>
    <t>SFS</t>
  </si>
  <si>
    <t>ANALISTA</t>
  </si>
  <si>
    <t>ANALISTA LEGAL</t>
  </si>
  <si>
    <t>COORDINADOR (A) DE LOGISTICA</t>
  </si>
  <si>
    <t>ANALISTA FINANCIERO</t>
  </si>
  <si>
    <t>FUNCION</t>
  </si>
  <si>
    <t>ESTATUS</t>
  </si>
  <si>
    <t>GENERO</t>
  </si>
  <si>
    <t>FECHA TERMINO</t>
  </si>
  <si>
    <t>Femenino</t>
  </si>
  <si>
    <t>Masculino</t>
  </si>
  <si>
    <t>FECHA DESIG.</t>
  </si>
  <si>
    <t>NOMBRE</t>
  </si>
  <si>
    <t>SDO.BRUTO</t>
  </si>
  <si>
    <t>OTROS INGR.</t>
  </si>
  <si>
    <t>TOTAL INGR.</t>
  </si>
  <si>
    <t>OTROS DESC.</t>
  </si>
  <si>
    <t>TOTAL DESC.</t>
  </si>
  <si>
    <t>NETO</t>
  </si>
  <si>
    <t>JUAN JAVIER GUERRERO PERALTA</t>
  </si>
  <si>
    <t>DEPARTAMENTO ADMINISTRATIVO FINANCIERO-DAEH</t>
  </si>
  <si>
    <t>FATIMA LISETT PEREYRA BERIGUETE</t>
  </si>
  <si>
    <t>LOURDES MARIA CORPORAN DE LOS SANTOS</t>
  </si>
  <si>
    <t>MELVIN FRANCISCO VELASQUEZ CONCEPCION</t>
  </si>
  <si>
    <t>COSME ENRIQUE PEREZ MARTINEZ</t>
  </si>
  <si>
    <t>DEPARTAMENTO DE PLANIFICACION Y DESARROLLO-DAEH</t>
  </si>
  <si>
    <t>SARAH VICTORIA MATOS TERRERO</t>
  </si>
  <si>
    <t>ANALISTA DE PLANIFICACION Y DESARROLLO</t>
  </si>
  <si>
    <t>ODALIS ANTONIA MARTINEZ REYES</t>
  </si>
  <si>
    <t>KEILA TANIERY GERMAN BRIOSO</t>
  </si>
  <si>
    <t>TECNICO DE CALIDAD EN LA GESTION</t>
  </si>
  <si>
    <t>YOVERI MONTERO OLIVO</t>
  </si>
  <si>
    <t>JORGE DAVID COSS CASTILLO</t>
  </si>
  <si>
    <t>DEPARTAMENTO JURIDICO-DAEH</t>
  </si>
  <si>
    <t>MILKA IDALIA LUGO NOVA</t>
  </si>
  <si>
    <t>JULIO CESAR NUÑEZ AGRAMONTE</t>
  </si>
  <si>
    <t>RAMON BIENVENIDO URIBE GONZALEZ</t>
  </si>
  <si>
    <t>ANALISTA DE COMPRAS Y CONTRATACIONES</t>
  </si>
  <si>
    <t>DIVISION DE COMPRAS Y CONTRATACIONES-DAEH</t>
  </si>
  <si>
    <t>WESTER ARIEL NUÑEZ LORENZO</t>
  </si>
  <si>
    <t>DIVISION DE LOGISTICA-DAEH</t>
  </si>
  <si>
    <t>ADIC. TEMPORAL</t>
  </si>
  <si>
    <t xml:space="preserve">          DIRECCION DE SERVICIOS DE ATENCION A EMERGENCIAS EXTRA HOSPITALARIA (DAEH)</t>
  </si>
  <si>
    <t xml:space="preserve">          NOMINA PERSONAL ADICIONAL TEMPORAL  MES DE DICIEMBRE  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</si>
</sst>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2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sz val="9"/>
      <name val="Times New Roman"/>
      <family val="1"/>
    </font>
    <font>
      <b/>
      <sz val="9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sz val="8"/>
      <name val="Times New Roman"/>
      <family val="1"/>
    </font>
    <font>
      <sz val="8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4" fontId="18" fillId="0" borderId="0" xfId="0" applyNumberFormat="1" applyFont="1"/>
    <xf numFmtId="0" fontId="18" fillId="0" borderId="0" xfId="0" applyFont="1"/>
    <xf numFmtId="0" fontId="19" fillId="33" borderId="0" xfId="0" applyFont="1" applyFill="1" applyAlignment="1">
      <alignment horizontal="center"/>
    </xf>
    <xf numFmtId="4" fontId="19" fillId="33" borderId="0" xfId="0" applyNumberFormat="1" applyFont="1" applyFill="1" applyAlignment="1">
      <alignment horizontal="center"/>
    </xf>
    <xf numFmtId="164" fontId="20" fillId="0" borderId="0" xfId="0" applyNumberFormat="1" applyFont="1" applyAlignment="1" applyProtection="1">
      <alignment horizontal="center" wrapText="1"/>
      <protection locked="0"/>
    </xf>
    <xf numFmtId="4" fontId="21" fillId="0" borderId="10" xfId="0" applyNumberFormat="1" applyFont="1" applyBorder="1"/>
    <xf numFmtId="4" fontId="21" fillId="0" borderId="11" xfId="0" applyNumberFormat="1" applyFont="1" applyBorder="1"/>
    <xf numFmtId="0" fontId="19" fillId="0" borderId="0" xfId="0" applyFont="1"/>
    <xf numFmtId="4" fontId="22" fillId="0" borderId="0" xfId="0" applyNumberFormat="1" applyFont="1"/>
    <xf numFmtId="49" fontId="23" fillId="0" borderId="0" xfId="0" applyNumberFormat="1" applyFont="1" applyAlignment="1" applyProtection="1">
      <alignment horizontal="left" wrapText="1"/>
      <protection locked="0"/>
    </xf>
    <xf numFmtId="49" fontId="24" fillId="0" borderId="0" xfId="0" applyNumberFormat="1" applyFont="1" applyAlignment="1" applyProtection="1">
      <alignment horizontal="left" wrapText="1"/>
      <protection locked="0"/>
    </xf>
    <xf numFmtId="0" fontId="22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714376</xdr:colOff>
      <xdr:row>1</xdr:row>
      <xdr:rowOff>114300</xdr:rowOff>
    </xdr:from>
    <xdr:to>
      <xdr:col>0</xdr:col>
      <xdr:colOff>2381516</xdr:colOff>
      <xdr:row>7</xdr:row>
      <xdr:rowOff>7304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8519452-00B9-4962-A753-EA451D3CA7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714376" y="266700"/>
          <a:ext cx="1667140" cy="8074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4E042-83DB-4022-8980-DE4931C3ED7D}">
  <dimension ref="A2:O50"/>
  <sheetViews>
    <sheetView tabSelected="1" topLeftCell="A28" workbookViewId="0">
      <selection activeCell="B4" sqref="B4"/>
    </sheetView>
  </sheetViews>
  <sheetFormatPr baseColWidth="10" defaultColWidth="42" defaultRowHeight="12" x14ac:dyDescent="0.2"/>
  <cols>
    <col min="1" max="1" width="40.28515625" style="12" customWidth="1"/>
    <col min="2" max="2" width="26.28515625" style="12" customWidth="1"/>
    <col min="3" max="3" width="14.7109375" style="12" customWidth="1"/>
    <col min="4" max="6" width="10.5703125" style="2" customWidth="1"/>
    <col min="7" max="12" width="10.5703125" style="1" customWidth="1"/>
    <col min="13" max="13" width="9.42578125" style="1" customWidth="1"/>
    <col min="14" max="14" width="12.7109375" style="1" customWidth="1"/>
    <col min="15" max="15" width="11.28515625" style="1" customWidth="1"/>
    <col min="16" max="16384" width="42" style="2"/>
  </cols>
  <sheetData>
    <row r="2" spans="1:15" x14ac:dyDescent="0.2">
      <c r="A2" s="9"/>
      <c r="B2" s="9"/>
      <c r="C2" s="9"/>
      <c r="D2" s="1"/>
      <c r="E2" s="1"/>
      <c r="F2" s="1"/>
    </row>
    <row r="3" spans="1:15" x14ac:dyDescent="0.2">
      <c r="A3" s="9"/>
      <c r="B3" s="9"/>
      <c r="C3" s="9"/>
      <c r="D3" s="1"/>
      <c r="E3" s="1"/>
      <c r="F3" s="1"/>
    </row>
    <row r="4" spans="1:15" x14ac:dyDescent="0.2">
      <c r="A4" s="9"/>
      <c r="B4" s="9"/>
      <c r="C4" s="9"/>
      <c r="D4" s="1"/>
      <c r="E4" s="1"/>
      <c r="F4" s="1"/>
    </row>
    <row r="5" spans="1:15" x14ac:dyDescent="0.2">
      <c r="A5" s="9"/>
      <c r="B5" s="9"/>
      <c r="C5" s="9"/>
      <c r="D5" s="1"/>
      <c r="E5" s="1"/>
      <c r="F5" s="1"/>
    </row>
    <row r="6" spans="1:15" x14ac:dyDescent="0.2">
      <c r="A6" s="9"/>
      <c r="B6" s="8" t="s">
        <v>44</v>
      </c>
      <c r="C6" s="9"/>
      <c r="D6" s="1"/>
      <c r="E6" s="1"/>
      <c r="F6" s="1"/>
    </row>
    <row r="7" spans="1:15" x14ac:dyDescent="0.2">
      <c r="A7" s="9"/>
      <c r="B7" s="8" t="s">
        <v>45</v>
      </c>
      <c r="C7" s="9"/>
      <c r="D7" s="1"/>
      <c r="E7" s="1"/>
      <c r="F7" s="1"/>
    </row>
    <row r="8" spans="1:15" x14ac:dyDescent="0.2">
      <c r="A8" s="9"/>
      <c r="B8" s="9"/>
      <c r="C8" s="9"/>
      <c r="D8" s="1"/>
      <c r="E8" s="1"/>
      <c r="F8" s="1"/>
    </row>
    <row r="9" spans="1:15" x14ac:dyDescent="0.2">
      <c r="A9" s="9"/>
      <c r="B9" s="9"/>
      <c r="C9" s="9"/>
      <c r="D9" s="1"/>
      <c r="E9" s="1"/>
      <c r="F9" s="1"/>
    </row>
    <row r="10" spans="1:15" x14ac:dyDescent="0.2">
      <c r="A10" s="10" t="s">
        <v>35</v>
      </c>
      <c r="B10" s="11"/>
      <c r="C10" s="11"/>
      <c r="D10" s="5"/>
      <c r="E10" s="5"/>
    </row>
    <row r="11" spans="1:15" x14ac:dyDescent="0.2">
      <c r="A11" s="3" t="s">
        <v>14</v>
      </c>
      <c r="B11" s="3" t="s">
        <v>7</v>
      </c>
      <c r="C11" s="3" t="s">
        <v>8</v>
      </c>
      <c r="D11" s="3" t="s">
        <v>13</v>
      </c>
      <c r="E11" s="3" t="s">
        <v>10</v>
      </c>
      <c r="F11" s="3" t="s">
        <v>9</v>
      </c>
      <c r="G11" s="4" t="s">
        <v>15</v>
      </c>
      <c r="H11" s="4" t="s">
        <v>16</v>
      </c>
      <c r="I11" s="4" t="s">
        <v>17</v>
      </c>
      <c r="J11" s="4" t="s">
        <v>0</v>
      </c>
      <c r="K11" s="4" t="s">
        <v>1</v>
      </c>
      <c r="L11" s="4" t="s">
        <v>2</v>
      </c>
      <c r="M11" s="4" t="s">
        <v>18</v>
      </c>
      <c r="N11" s="4" t="s">
        <v>19</v>
      </c>
      <c r="O11" s="4" t="s">
        <v>20</v>
      </c>
    </row>
    <row r="12" spans="1:15" x14ac:dyDescent="0.2">
      <c r="A12" s="11" t="s">
        <v>34</v>
      </c>
      <c r="B12" s="11" t="s">
        <v>4</v>
      </c>
      <c r="C12" s="12" t="s">
        <v>43</v>
      </c>
      <c r="D12" s="5">
        <v>45992</v>
      </c>
      <c r="E12" s="5">
        <v>46174</v>
      </c>
      <c r="F12" s="2" t="s">
        <v>12</v>
      </c>
      <c r="G12" s="1">
        <v>76000</v>
      </c>
      <c r="H12" s="1">
        <v>0</v>
      </c>
      <c r="I12" s="1">
        <f t="shared" ref="I12:I14" si="0">+G12+H12</f>
        <v>76000</v>
      </c>
      <c r="J12" s="1">
        <f>+G12*2.87/100</f>
        <v>2181.1999999999998</v>
      </c>
      <c r="K12" s="1">
        <v>6497.56</v>
      </c>
      <c r="L12" s="1">
        <f>+G12*3.04/100</f>
        <v>2310.4</v>
      </c>
      <c r="M12" s="1">
        <v>25</v>
      </c>
      <c r="N12" s="1">
        <f t="shared" ref="N12:N14" si="1">+J12+K12+L12</f>
        <v>10989.16</v>
      </c>
      <c r="O12" s="1">
        <f t="shared" ref="O12:O14" si="2">+I12-N12</f>
        <v>65010.84</v>
      </c>
    </row>
    <row r="13" spans="1:15" x14ac:dyDescent="0.2">
      <c r="A13" s="11" t="s">
        <v>36</v>
      </c>
      <c r="B13" s="11" t="s">
        <v>4</v>
      </c>
      <c r="C13" s="12" t="s">
        <v>43</v>
      </c>
      <c r="D13" s="5">
        <v>45992</v>
      </c>
      <c r="E13" s="5">
        <v>46174</v>
      </c>
      <c r="F13" s="2" t="s">
        <v>11</v>
      </c>
      <c r="G13" s="1">
        <v>76000</v>
      </c>
      <c r="H13" s="1">
        <v>0</v>
      </c>
      <c r="I13" s="1">
        <f t="shared" si="0"/>
        <v>76000</v>
      </c>
      <c r="J13" s="1">
        <f>+G13*2.87/100</f>
        <v>2181.1999999999998</v>
      </c>
      <c r="K13" s="1">
        <v>6497.56</v>
      </c>
      <c r="L13" s="1">
        <f>+G13*3.04/100</f>
        <v>2310.4</v>
      </c>
      <c r="M13" s="1">
        <v>25</v>
      </c>
      <c r="N13" s="1">
        <f t="shared" si="1"/>
        <v>10989.16</v>
      </c>
      <c r="O13" s="1">
        <f t="shared" si="2"/>
        <v>65010.84</v>
      </c>
    </row>
    <row r="14" spans="1:15" x14ac:dyDescent="0.2">
      <c r="A14" s="11" t="s">
        <v>37</v>
      </c>
      <c r="B14" s="11" t="s">
        <v>4</v>
      </c>
      <c r="C14" s="12" t="s">
        <v>43</v>
      </c>
      <c r="D14" s="5">
        <v>45992</v>
      </c>
      <c r="E14" s="5">
        <v>46174</v>
      </c>
      <c r="F14" s="2" t="s">
        <v>12</v>
      </c>
      <c r="G14" s="1">
        <v>76000</v>
      </c>
      <c r="H14" s="1">
        <v>0</v>
      </c>
      <c r="I14" s="1">
        <f t="shared" si="0"/>
        <v>76000</v>
      </c>
      <c r="J14" s="1">
        <f>+G14*2.87/100</f>
        <v>2181.1999999999998</v>
      </c>
      <c r="K14" s="1">
        <v>6497.56</v>
      </c>
      <c r="L14" s="1">
        <f>+G14*3.04/100</f>
        <v>2310.4</v>
      </c>
      <c r="M14" s="1">
        <v>25</v>
      </c>
      <c r="N14" s="1">
        <f t="shared" si="1"/>
        <v>10989.16</v>
      </c>
      <c r="O14" s="1">
        <f t="shared" si="2"/>
        <v>65010.84</v>
      </c>
    </row>
    <row r="15" spans="1:15" ht="12.75" thickBot="1" x14ac:dyDescent="0.25">
      <c r="A15" s="9"/>
      <c r="B15" s="9"/>
      <c r="C15" s="9"/>
      <c r="D15" s="1"/>
      <c r="E15" s="1"/>
      <c r="F15" s="2">
        <v>3</v>
      </c>
      <c r="G15" s="6">
        <f>SUM(G12:G14)</f>
        <v>228000</v>
      </c>
      <c r="H15" s="6">
        <f t="shared" ref="H15:O15" si="3">SUM(H12:H14)</f>
        <v>0</v>
      </c>
      <c r="I15" s="6">
        <f t="shared" si="3"/>
        <v>228000</v>
      </c>
      <c r="J15" s="6">
        <f t="shared" si="3"/>
        <v>6543.5999999999995</v>
      </c>
      <c r="K15" s="6">
        <f t="shared" si="3"/>
        <v>19492.68</v>
      </c>
      <c r="L15" s="6">
        <f t="shared" si="3"/>
        <v>6931.2000000000007</v>
      </c>
      <c r="M15" s="6">
        <f t="shared" si="3"/>
        <v>75</v>
      </c>
      <c r="N15" s="6">
        <f t="shared" si="3"/>
        <v>32967.479999999996</v>
      </c>
      <c r="O15" s="6">
        <f t="shared" si="3"/>
        <v>195032.52</v>
      </c>
    </row>
    <row r="16" spans="1:15" x14ac:dyDescent="0.2">
      <c r="A16" s="9"/>
      <c r="B16" s="9"/>
      <c r="C16" s="9"/>
      <c r="D16" s="1"/>
      <c r="E16" s="1"/>
      <c r="F16" s="1"/>
    </row>
    <row r="17" spans="1:15" ht="21.75" x14ac:dyDescent="0.2">
      <c r="A17" s="10" t="s">
        <v>27</v>
      </c>
      <c r="B17" s="11"/>
      <c r="C17" s="11"/>
      <c r="D17" s="5"/>
      <c r="E17" s="5"/>
    </row>
    <row r="18" spans="1:15" x14ac:dyDescent="0.2">
      <c r="A18" s="3" t="s">
        <v>14</v>
      </c>
      <c r="B18" s="3" t="s">
        <v>7</v>
      </c>
      <c r="C18" s="3" t="s">
        <v>8</v>
      </c>
      <c r="D18" s="3" t="s">
        <v>13</v>
      </c>
      <c r="E18" s="3" t="s">
        <v>10</v>
      </c>
      <c r="F18" s="3" t="s">
        <v>9</v>
      </c>
      <c r="G18" s="4" t="s">
        <v>15</v>
      </c>
      <c r="H18" s="4" t="s">
        <v>16</v>
      </c>
      <c r="I18" s="4" t="s">
        <v>17</v>
      </c>
      <c r="J18" s="4" t="s">
        <v>0</v>
      </c>
      <c r="K18" s="4" t="s">
        <v>1</v>
      </c>
      <c r="L18" s="4" t="s">
        <v>2</v>
      </c>
      <c r="M18" s="4" t="s">
        <v>18</v>
      </c>
      <c r="N18" s="4" t="s">
        <v>19</v>
      </c>
      <c r="O18" s="4" t="s">
        <v>20</v>
      </c>
    </row>
    <row r="19" spans="1:15" x14ac:dyDescent="0.2">
      <c r="A19" s="11" t="s">
        <v>26</v>
      </c>
      <c r="B19" s="11" t="s">
        <v>3</v>
      </c>
      <c r="C19" s="12" t="s">
        <v>43</v>
      </c>
      <c r="D19" s="5">
        <v>45992</v>
      </c>
      <c r="E19" s="5">
        <v>46174</v>
      </c>
      <c r="F19" s="2" t="s">
        <v>12</v>
      </c>
      <c r="G19" s="1">
        <v>76000</v>
      </c>
      <c r="H19" s="1">
        <v>0</v>
      </c>
      <c r="I19" s="1">
        <f t="shared" ref="I19" si="4">+G19+H19</f>
        <v>76000</v>
      </c>
      <c r="J19" s="1">
        <f>+G19*2.87/100</f>
        <v>2181.1999999999998</v>
      </c>
      <c r="K19" s="1">
        <v>6497.56</v>
      </c>
      <c r="L19" s="1">
        <f>+G19*3.04/100</f>
        <v>2310.4</v>
      </c>
      <c r="M19" s="1">
        <v>25</v>
      </c>
      <c r="N19" s="1">
        <f t="shared" ref="N19:N23" si="5">+J19+K19+L19</f>
        <v>10989.16</v>
      </c>
      <c r="O19" s="1">
        <f t="shared" ref="O19:O23" si="6">+I19-N19</f>
        <v>65010.84</v>
      </c>
    </row>
    <row r="20" spans="1:15" ht="22.5" x14ac:dyDescent="0.2">
      <c r="A20" s="11" t="s">
        <v>28</v>
      </c>
      <c r="B20" s="11" t="s">
        <v>29</v>
      </c>
      <c r="C20" s="12" t="s">
        <v>43</v>
      </c>
      <c r="D20" s="5">
        <v>45992</v>
      </c>
      <c r="E20" s="5">
        <v>46174</v>
      </c>
      <c r="F20" s="2" t="s">
        <v>11</v>
      </c>
      <c r="G20" s="1">
        <v>76000</v>
      </c>
      <c r="H20" s="1">
        <v>0</v>
      </c>
      <c r="I20" s="1">
        <f t="shared" ref="I20:I23" si="7">+G20+H20</f>
        <v>76000</v>
      </c>
      <c r="J20" s="1">
        <f>+G20*2.87/100</f>
        <v>2181.1999999999998</v>
      </c>
      <c r="K20" s="1">
        <v>6497.56</v>
      </c>
      <c r="L20" s="1">
        <f>+G20*3.04/100</f>
        <v>2310.4</v>
      </c>
      <c r="M20" s="1">
        <v>25</v>
      </c>
      <c r="N20" s="1">
        <f t="shared" si="5"/>
        <v>10989.16</v>
      </c>
      <c r="O20" s="1">
        <f t="shared" si="6"/>
        <v>65010.84</v>
      </c>
    </row>
    <row r="21" spans="1:15" ht="22.5" x14ac:dyDescent="0.2">
      <c r="A21" s="11" t="s">
        <v>30</v>
      </c>
      <c r="B21" s="11" t="s">
        <v>29</v>
      </c>
      <c r="C21" s="12" t="s">
        <v>43</v>
      </c>
      <c r="D21" s="5">
        <v>45992</v>
      </c>
      <c r="E21" s="5">
        <v>46174</v>
      </c>
      <c r="F21" s="2" t="s">
        <v>12</v>
      </c>
      <c r="G21" s="1">
        <v>76000</v>
      </c>
      <c r="H21" s="1">
        <v>0</v>
      </c>
      <c r="I21" s="1">
        <f t="shared" si="7"/>
        <v>76000</v>
      </c>
      <c r="J21" s="1">
        <f>+G21*2.87/100</f>
        <v>2181.1999999999998</v>
      </c>
      <c r="K21" s="1">
        <v>6497.56</v>
      </c>
      <c r="L21" s="1">
        <f>+G21*3.04/100</f>
        <v>2310.4</v>
      </c>
      <c r="M21" s="1">
        <v>25</v>
      </c>
      <c r="N21" s="1">
        <f t="shared" si="5"/>
        <v>10989.16</v>
      </c>
      <c r="O21" s="1">
        <f t="shared" si="6"/>
        <v>65010.84</v>
      </c>
    </row>
    <row r="22" spans="1:15" ht="22.5" x14ac:dyDescent="0.2">
      <c r="A22" s="11" t="s">
        <v>31</v>
      </c>
      <c r="B22" s="11" t="s">
        <v>32</v>
      </c>
      <c r="C22" s="12" t="s">
        <v>43</v>
      </c>
      <c r="D22" s="5">
        <v>45992</v>
      </c>
      <c r="E22" s="5">
        <v>46174</v>
      </c>
      <c r="F22" s="2" t="s">
        <v>11</v>
      </c>
      <c r="G22" s="1">
        <v>55000</v>
      </c>
      <c r="H22" s="1">
        <v>0</v>
      </c>
      <c r="I22" s="1">
        <f t="shared" si="7"/>
        <v>55000</v>
      </c>
      <c r="J22" s="1">
        <f>+G22*2.87/100</f>
        <v>1578.5</v>
      </c>
      <c r="K22" s="1">
        <v>2559.6799999999998</v>
      </c>
      <c r="L22" s="1">
        <f>+G22*3.04/100</f>
        <v>1672</v>
      </c>
      <c r="M22" s="1">
        <v>25</v>
      </c>
      <c r="N22" s="1">
        <f t="shared" si="5"/>
        <v>5810.18</v>
      </c>
      <c r="O22" s="1">
        <f t="shared" si="6"/>
        <v>49189.82</v>
      </c>
    </row>
    <row r="23" spans="1:15" ht="22.5" x14ac:dyDescent="0.2">
      <c r="A23" s="11" t="s">
        <v>33</v>
      </c>
      <c r="B23" s="11" t="s">
        <v>32</v>
      </c>
      <c r="C23" s="12" t="s">
        <v>43</v>
      </c>
      <c r="D23" s="5">
        <v>45992</v>
      </c>
      <c r="E23" s="5">
        <v>46174</v>
      </c>
      <c r="F23" s="2" t="s">
        <v>12</v>
      </c>
      <c r="G23" s="1">
        <v>55000</v>
      </c>
      <c r="H23" s="1">
        <v>0</v>
      </c>
      <c r="I23" s="1">
        <f t="shared" si="7"/>
        <v>55000</v>
      </c>
      <c r="J23" s="1">
        <f>+G23*2.87/100</f>
        <v>1578.5</v>
      </c>
      <c r="K23" s="1">
        <v>2559.6799999999998</v>
      </c>
      <c r="L23" s="1">
        <f>+G23*3.04/100</f>
        <v>1672</v>
      </c>
      <c r="M23" s="1">
        <v>25</v>
      </c>
      <c r="N23" s="1">
        <f t="shared" si="5"/>
        <v>5810.18</v>
      </c>
      <c r="O23" s="1">
        <f t="shared" si="6"/>
        <v>49189.82</v>
      </c>
    </row>
    <row r="24" spans="1:15" ht="12.75" thickBot="1" x14ac:dyDescent="0.25">
      <c r="A24" s="9"/>
      <c r="B24" s="9"/>
      <c r="C24" s="9"/>
      <c r="D24" s="1"/>
      <c r="E24" s="1"/>
      <c r="F24" s="2">
        <v>5</v>
      </c>
      <c r="G24" s="6">
        <f>SUM(G19:G23)</f>
        <v>338000</v>
      </c>
      <c r="H24" s="6">
        <f t="shared" ref="H24:O24" si="8">SUM(H19:H23)</f>
        <v>0</v>
      </c>
      <c r="I24" s="6">
        <f t="shared" si="8"/>
        <v>338000</v>
      </c>
      <c r="J24" s="6">
        <f t="shared" si="8"/>
        <v>9700.5999999999985</v>
      </c>
      <c r="K24" s="6">
        <f t="shared" si="8"/>
        <v>24612.04</v>
      </c>
      <c r="L24" s="6">
        <f t="shared" si="8"/>
        <v>10275.200000000001</v>
      </c>
      <c r="M24" s="6">
        <f t="shared" si="8"/>
        <v>125</v>
      </c>
      <c r="N24" s="6">
        <f t="shared" si="8"/>
        <v>44587.839999999997</v>
      </c>
      <c r="O24" s="6">
        <f t="shared" si="8"/>
        <v>293412.15999999997</v>
      </c>
    </row>
    <row r="25" spans="1:15" x14ac:dyDescent="0.2">
      <c r="A25" s="9"/>
      <c r="B25" s="9"/>
      <c r="C25" s="9"/>
      <c r="D25" s="1"/>
      <c r="E25" s="1"/>
      <c r="F25" s="1"/>
    </row>
    <row r="26" spans="1:15" x14ac:dyDescent="0.2">
      <c r="A26" s="9"/>
      <c r="B26" s="9"/>
      <c r="C26" s="9"/>
      <c r="D26" s="1"/>
      <c r="E26" s="1"/>
      <c r="F26" s="1"/>
    </row>
    <row r="27" spans="1:15" ht="21.75" x14ac:dyDescent="0.2">
      <c r="A27" s="10" t="s">
        <v>22</v>
      </c>
      <c r="B27" s="9"/>
      <c r="C27" s="9"/>
      <c r="D27" s="1"/>
      <c r="E27" s="1"/>
      <c r="F27" s="1"/>
    </row>
    <row r="28" spans="1:15" x14ac:dyDescent="0.2">
      <c r="A28" s="3" t="s">
        <v>14</v>
      </c>
      <c r="B28" s="3" t="s">
        <v>7</v>
      </c>
      <c r="C28" s="3" t="s">
        <v>8</v>
      </c>
      <c r="D28" s="3" t="s">
        <v>13</v>
      </c>
      <c r="E28" s="3" t="s">
        <v>10</v>
      </c>
      <c r="F28" s="3" t="s">
        <v>9</v>
      </c>
      <c r="G28" s="4" t="s">
        <v>15</v>
      </c>
      <c r="H28" s="4" t="s">
        <v>16</v>
      </c>
      <c r="I28" s="4" t="s">
        <v>17</v>
      </c>
      <c r="J28" s="4" t="s">
        <v>0</v>
      </c>
      <c r="K28" s="4" t="s">
        <v>1</v>
      </c>
      <c r="L28" s="4" t="s">
        <v>2</v>
      </c>
      <c r="M28" s="4" t="s">
        <v>18</v>
      </c>
      <c r="N28" s="4" t="s">
        <v>19</v>
      </c>
      <c r="O28" s="4" t="s">
        <v>20</v>
      </c>
    </row>
    <row r="29" spans="1:15" x14ac:dyDescent="0.2">
      <c r="A29" s="11" t="s">
        <v>21</v>
      </c>
      <c r="B29" s="11" t="s">
        <v>3</v>
      </c>
      <c r="C29" s="12" t="s">
        <v>43</v>
      </c>
      <c r="D29" s="5">
        <v>45992</v>
      </c>
      <c r="E29" s="5">
        <v>46174</v>
      </c>
      <c r="F29" s="2" t="s">
        <v>12</v>
      </c>
      <c r="G29" s="1">
        <v>76000</v>
      </c>
      <c r="H29" s="1">
        <v>0</v>
      </c>
      <c r="I29" s="1">
        <f>+G29+H29</f>
        <v>76000</v>
      </c>
      <c r="J29" s="1">
        <f>+G29*2.87/100</f>
        <v>2181.1999999999998</v>
      </c>
      <c r="K29" s="1">
        <v>6497.56</v>
      </c>
      <c r="L29" s="1">
        <f>+G29*3.04/100</f>
        <v>2310.4</v>
      </c>
      <c r="M29" s="1">
        <v>25</v>
      </c>
      <c r="N29" s="1">
        <f>+J29+K29+L29</f>
        <v>10989.16</v>
      </c>
      <c r="O29" s="1">
        <f>+I29-N29</f>
        <v>65010.84</v>
      </c>
    </row>
    <row r="30" spans="1:15" x14ac:dyDescent="0.2">
      <c r="A30" s="11" t="s">
        <v>23</v>
      </c>
      <c r="B30" s="11" t="s">
        <v>6</v>
      </c>
      <c r="C30" s="12" t="s">
        <v>43</v>
      </c>
      <c r="D30" s="5">
        <v>45992</v>
      </c>
      <c r="E30" s="5">
        <v>46174</v>
      </c>
      <c r="F30" s="2" t="s">
        <v>11</v>
      </c>
      <c r="G30" s="1">
        <v>76000</v>
      </c>
      <c r="H30" s="1">
        <v>0</v>
      </c>
      <c r="I30" s="1">
        <f t="shared" ref="I30:I32" si="9">+G30+H30</f>
        <v>76000</v>
      </c>
      <c r="J30" s="1">
        <f>+G30*2.87/100</f>
        <v>2181.1999999999998</v>
      </c>
      <c r="K30" s="1">
        <v>6497.56</v>
      </c>
      <c r="L30" s="1">
        <f>+G30*3.04/100</f>
        <v>2310.4</v>
      </c>
      <c r="M30" s="1">
        <v>25</v>
      </c>
      <c r="N30" s="1">
        <f t="shared" ref="N30:N32" si="10">+J30+K30+L30</f>
        <v>10989.16</v>
      </c>
      <c r="O30" s="1">
        <f t="shared" ref="O30:O32" si="11">+I30-N30</f>
        <v>65010.84</v>
      </c>
    </row>
    <row r="31" spans="1:15" x14ac:dyDescent="0.2">
      <c r="A31" s="11" t="s">
        <v>24</v>
      </c>
      <c r="B31" s="11" t="s">
        <v>6</v>
      </c>
      <c r="C31" s="12" t="s">
        <v>43</v>
      </c>
      <c r="D31" s="5">
        <v>45992</v>
      </c>
      <c r="E31" s="5">
        <v>46174</v>
      </c>
      <c r="F31" s="2" t="s">
        <v>11</v>
      </c>
      <c r="G31" s="1">
        <v>76000</v>
      </c>
      <c r="H31" s="1">
        <v>0</v>
      </c>
      <c r="I31" s="1">
        <f t="shared" si="9"/>
        <v>76000</v>
      </c>
      <c r="J31" s="1">
        <f>+G31*2.87/100</f>
        <v>2181.1999999999998</v>
      </c>
      <c r="K31" s="1">
        <v>6497.56</v>
      </c>
      <c r="L31" s="1">
        <f>+G31*3.04/100</f>
        <v>2310.4</v>
      </c>
      <c r="M31" s="1">
        <v>25</v>
      </c>
      <c r="N31" s="1">
        <f t="shared" si="10"/>
        <v>10989.16</v>
      </c>
      <c r="O31" s="1">
        <f t="shared" si="11"/>
        <v>65010.84</v>
      </c>
    </row>
    <row r="32" spans="1:15" x14ac:dyDescent="0.2">
      <c r="A32" s="11" t="s">
        <v>25</v>
      </c>
      <c r="B32" s="11" t="s">
        <v>6</v>
      </c>
      <c r="C32" s="12" t="s">
        <v>43</v>
      </c>
      <c r="D32" s="5">
        <v>45992</v>
      </c>
      <c r="E32" s="5">
        <v>46174</v>
      </c>
      <c r="F32" s="2" t="s">
        <v>12</v>
      </c>
      <c r="G32" s="1">
        <v>76000</v>
      </c>
      <c r="H32" s="1">
        <v>0</v>
      </c>
      <c r="I32" s="1">
        <f t="shared" si="9"/>
        <v>76000</v>
      </c>
      <c r="J32" s="1">
        <f>+G32*2.87/100</f>
        <v>2181.1999999999998</v>
      </c>
      <c r="K32" s="1">
        <v>6497.56</v>
      </c>
      <c r="L32" s="1">
        <f>+G32*3.04/100</f>
        <v>2310.4</v>
      </c>
      <c r="M32" s="1">
        <v>25</v>
      </c>
      <c r="N32" s="1">
        <f t="shared" si="10"/>
        <v>10989.16</v>
      </c>
      <c r="O32" s="1">
        <f t="shared" si="11"/>
        <v>65010.84</v>
      </c>
    </row>
    <row r="33" spans="1:15" ht="12.75" thickBot="1" x14ac:dyDescent="0.25">
      <c r="A33" s="11"/>
      <c r="B33" s="11"/>
      <c r="C33" s="11"/>
      <c r="D33" s="5"/>
      <c r="E33" s="5"/>
      <c r="F33" s="2">
        <v>4</v>
      </c>
      <c r="G33" s="6">
        <f>SUM(G29:G32)</f>
        <v>304000</v>
      </c>
      <c r="H33" s="6">
        <f t="shared" ref="H33:O33" si="12">SUM(H29:H32)</f>
        <v>0</v>
      </c>
      <c r="I33" s="6">
        <f t="shared" si="12"/>
        <v>304000</v>
      </c>
      <c r="J33" s="6">
        <f t="shared" si="12"/>
        <v>8724.7999999999993</v>
      </c>
      <c r="K33" s="6">
        <f t="shared" si="12"/>
        <v>25990.240000000002</v>
      </c>
      <c r="L33" s="6">
        <f t="shared" si="12"/>
        <v>9241.6</v>
      </c>
      <c r="M33" s="6">
        <f t="shared" si="12"/>
        <v>100</v>
      </c>
      <c r="N33" s="6">
        <f t="shared" si="12"/>
        <v>43956.639999999999</v>
      </c>
      <c r="O33" s="6">
        <f t="shared" si="12"/>
        <v>260043.36</v>
      </c>
    </row>
    <row r="34" spans="1:15" x14ac:dyDescent="0.2">
      <c r="A34" s="11"/>
      <c r="B34" s="11"/>
      <c r="C34" s="11"/>
      <c r="D34" s="5"/>
      <c r="E34" s="5"/>
    </row>
    <row r="35" spans="1:15" x14ac:dyDescent="0.2">
      <c r="A35" s="11"/>
      <c r="B35" s="11"/>
      <c r="C35" s="11"/>
      <c r="D35" s="5"/>
      <c r="E35" s="5"/>
    </row>
    <row r="36" spans="1:15" x14ac:dyDescent="0.2">
      <c r="A36" s="11"/>
      <c r="B36" s="11"/>
      <c r="C36" s="11"/>
      <c r="D36" s="5"/>
      <c r="E36" s="5"/>
    </row>
    <row r="37" spans="1:15" ht="21.75" x14ac:dyDescent="0.2">
      <c r="A37" s="10" t="s">
        <v>40</v>
      </c>
      <c r="B37" s="11"/>
      <c r="C37" s="11"/>
      <c r="D37" s="5"/>
      <c r="E37" s="5"/>
    </row>
    <row r="38" spans="1:15" x14ac:dyDescent="0.2">
      <c r="A38" s="3" t="s">
        <v>14</v>
      </c>
      <c r="B38" s="3" t="s">
        <v>7</v>
      </c>
      <c r="C38" s="3" t="s">
        <v>8</v>
      </c>
      <c r="D38" s="3" t="s">
        <v>13</v>
      </c>
      <c r="E38" s="3" t="s">
        <v>10</v>
      </c>
      <c r="F38" s="3" t="s">
        <v>9</v>
      </c>
      <c r="G38" s="4" t="s">
        <v>15</v>
      </c>
      <c r="H38" s="4" t="s">
        <v>16</v>
      </c>
      <c r="I38" s="4" t="s">
        <v>17</v>
      </c>
      <c r="J38" s="4" t="s">
        <v>0</v>
      </c>
      <c r="K38" s="4" t="s">
        <v>1</v>
      </c>
      <c r="L38" s="4" t="s">
        <v>2</v>
      </c>
      <c r="M38" s="4" t="s">
        <v>18</v>
      </c>
      <c r="N38" s="4" t="s">
        <v>19</v>
      </c>
      <c r="O38" s="4" t="s">
        <v>20</v>
      </c>
    </row>
    <row r="39" spans="1:15" ht="22.5" x14ac:dyDescent="0.2">
      <c r="A39" s="11" t="s">
        <v>38</v>
      </c>
      <c r="B39" s="11" t="s">
        <v>39</v>
      </c>
      <c r="C39" s="12" t="s">
        <v>43</v>
      </c>
      <c r="D39" s="5">
        <v>45992</v>
      </c>
      <c r="E39" s="5">
        <v>46174</v>
      </c>
      <c r="F39" s="2" t="s">
        <v>12</v>
      </c>
      <c r="G39" s="1">
        <v>76000</v>
      </c>
      <c r="H39" s="1">
        <v>0</v>
      </c>
      <c r="I39" s="1">
        <f t="shared" ref="I39" si="13">+G39+H39</f>
        <v>76000</v>
      </c>
      <c r="J39" s="1">
        <f>+G39*2.87/100</f>
        <v>2181.1999999999998</v>
      </c>
      <c r="K39" s="1">
        <v>6497.56</v>
      </c>
      <c r="L39" s="1">
        <f>+G39*3.04/100</f>
        <v>2310.4</v>
      </c>
      <c r="M39" s="1">
        <v>25</v>
      </c>
      <c r="N39" s="1">
        <f t="shared" ref="N39" si="14">+J39+K39+L39</f>
        <v>10989.16</v>
      </c>
      <c r="O39" s="1">
        <f t="shared" ref="O39" si="15">+I39-N39</f>
        <v>65010.84</v>
      </c>
    </row>
    <row r="40" spans="1:15" ht="12.75" thickBot="1" x14ac:dyDescent="0.25">
      <c r="A40" s="11"/>
      <c r="B40" s="11"/>
      <c r="C40" s="11"/>
      <c r="D40" s="5"/>
      <c r="E40" s="5"/>
      <c r="F40" s="2">
        <v>1</v>
      </c>
      <c r="G40" s="6">
        <f>SUM(G39)</f>
        <v>76000</v>
      </c>
      <c r="H40" s="6">
        <f t="shared" ref="H40:O40" si="16">SUM(H39)</f>
        <v>0</v>
      </c>
      <c r="I40" s="6">
        <f t="shared" si="16"/>
        <v>76000</v>
      </c>
      <c r="J40" s="6">
        <f t="shared" si="16"/>
        <v>2181.1999999999998</v>
      </c>
      <c r="K40" s="6">
        <f t="shared" si="16"/>
        <v>6497.56</v>
      </c>
      <c r="L40" s="6">
        <f t="shared" si="16"/>
        <v>2310.4</v>
      </c>
      <c r="M40" s="6">
        <f t="shared" si="16"/>
        <v>25</v>
      </c>
      <c r="N40" s="6">
        <f t="shared" si="16"/>
        <v>10989.16</v>
      </c>
      <c r="O40" s="6">
        <f t="shared" si="16"/>
        <v>65010.84</v>
      </c>
    </row>
    <row r="41" spans="1:15" x14ac:dyDescent="0.2">
      <c r="A41" s="11"/>
      <c r="B41" s="11"/>
      <c r="C41" s="11"/>
      <c r="D41" s="5"/>
      <c r="E41" s="5"/>
    </row>
    <row r="42" spans="1:15" x14ac:dyDescent="0.2">
      <c r="A42" s="11"/>
      <c r="B42" s="11"/>
      <c r="C42" s="11"/>
      <c r="D42" s="5"/>
      <c r="E42" s="5"/>
    </row>
    <row r="43" spans="1:15" x14ac:dyDescent="0.2">
      <c r="A43" s="10" t="s">
        <v>42</v>
      </c>
      <c r="B43" s="11"/>
      <c r="C43" s="11"/>
      <c r="D43" s="5"/>
      <c r="E43" s="5"/>
    </row>
    <row r="44" spans="1:15" x14ac:dyDescent="0.2">
      <c r="A44" s="3" t="s">
        <v>14</v>
      </c>
      <c r="B44" s="3" t="s">
        <v>7</v>
      </c>
      <c r="C44" s="3" t="s">
        <v>8</v>
      </c>
      <c r="D44" s="3" t="s">
        <v>13</v>
      </c>
      <c r="E44" s="3" t="s">
        <v>10</v>
      </c>
      <c r="F44" s="3" t="s">
        <v>9</v>
      </c>
      <c r="G44" s="4" t="s">
        <v>15</v>
      </c>
      <c r="H44" s="4" t="s">
        <v>16</v>
      </c>
      <c r="I44" s="4" t="s">
        <v>17</v>
      </c>
      <c r="J44" s="4" t="s">
        <v>0</v>
      </c>
      <c r="K44" s="4" t="s">
        <v>1</v>
      </c>
      <c r="L44" s="4" t="s">
        <v>2</v>
      </c>
      <c r="M44" s="4" t="s">
        <v>18</v>
      </c>
      <c r="N44" s="4" t="s">
        <v>19</v>
      </c>
      <c r="O44" s="4" t="s">
        <v>20</v>
      </c>
    </row>
    <row r="45" spans="1:15" ht="22.5" x14ac:dyDescent="0.2">
      <c r="A45" s="11" t="s">
        <v>41</v>
      </c>
      <c r="B45" s="11" t="s">
        <v>5</v>
      </c>
      <c r="C45" s="12" t="s">
        <v>43</v>
      </c>
      <c r="D45" s="5">
        <v>45992</v>
      </c>
      <c r="E45" s="5">
        <v>46174</v>
      </c>
      <c r="F45" s="2" t="s">
        <v>12</v>
      </c>
      <c r="G45" s="1">
        <v>70000</v>
      </c>
      <c r="H45" s="1">
        <v>0</v>
      </c>
      <c r="I45" s="1">
        <f t="shared" ref="I45" si="17">+G45+H45</f>
        <v>70000</v>
      </c>
      <c r="J45" s="1">
        <f>+G45*2.87/100</f>
        <v>2009</v>
      </c>
      <c r="K45" s="1">
        <v>5368.48</v>
      </c>
      <c r="L45" s="1">
        <f>+G45*3.04/100</f>
        <v>2128</v>
      </c>
      <c r="M45" s="1">
        <v>25</v>
      </c>
      <c r="N45" s="1">
        <f t="shared" ref="N45" si="18">+J45+K45+L45</f>
        <v>9505.48</v>
      </c>
      <c r="O45" s="1">
        <f t="shared" ref="O45" si="19">+I45-N45</f>
        <v>60494.520000000004</v>
      </c>
    </row>
    <row r="46" spans="1:15" ht="12.75" thickBot="1" x14ac:dyDescent="0.25">
      <c r="F46" s="2">
        <v>1</v>
      </c>
      <c r="G46" s="6">
        <f>SUM(G45)</f>
        <v>70000</v>
      </c>
      <c r="H46" s="6">
        <f t="shared" ref="H46:O46" si="20">SUM(H45)</f>
        <v>0</v>
      </c>
      <c r="I46" s="6">
        <f t="shared" si="20"/>
        <v>70000</v>
      </c>
      <c r="J46" s="6">
        <f t="shared" si="20"/>
        <v>2009</v>
      </c>
      <c r="K46" s="6">
        <f t="shared" si="20"/>
        <v>5368.48</v>
      </c>
      <c r="L46" s="6">
        <f t="shared" si="20"/>
        <v>2128</v>
      </c>
      <c r="M46" s="6">
        <f t="shared" si="20"/>
        <v>25</v>
      </c>
      <c r="N46" s="6">
        <f t="shared" si="20"/>
        <v>9505.48</v>
      </c>
      <c r="O46" s="6">
        <f t="shared" si="20"/>
        <v>60494.520000000004</v>
      </c>
    </row>
    <row r="47" spans="1:15" x14ac:dyDescent="0.2">
      <c r="D47" s="5"/>
      <c r="E47" s="1"/>
    </row>
    <row r="50" spans="6:15" x14ac:dyDescent="0.2">
      <c r="F50" s="2">
        <f>+F46+F40+F33+F24+F15</f>
        <v>14</v>
      </c>
      <c r="G50" s="7">
        <f t="shared" ref="G50:O50" si="21">+G46+G40+G33+G24+G15</f>
        <v>1016000</v>
      </c>
      <c r="H50" s="7">
        <f t="shared" si="21"/>
        <v>0</v>
      </c>
      <c r="I50" s="7">
        <f t="shared" si="21"/>
        <v>1016000</v>
      </c>
      <c r="J50" s="7">
        <f t="shared" si="21"/>
        <v>29159.199999999997</v>
      </c>
      <c r="K50" s="7">
        <f t="shared" si="21"/>
        <v>81961</v>
      </c>
      <c r="L50" s="7">
        <f t="shared" si="21"/>
        <v>30886.400000000001</v>
      </c>
      <c r="M50" s="7">
        <f t="shared" si="21"/>
        <v>350</v>
      </c>
      <c r="N50" s="7">
        <f t="shared" si="21"/>
        <v>142006.59999999998</v>
      </c>
      <c r="O50" s="7">
        <f t="shared" si="21"/>
        <v>873993.39999999991</v>
      </c>
    </row>
  </sheetData>
  <conditionalFormatting sqref="G11">
    <cfRule type="cellIs" dxfId="4" priority="5" operator="equal">
      <formula>34000</formula>
    </cfRule>
    <cfRule type="cellIs" priority="6" operator="equal">
      <formula>34000</formula>
    </cfRule>
  </conditionalFormatting>
  <conditionalFormatting sqref="G18">
    <cfRule type="cellIs" dxfId="3" priority="7" operator="equal">
      <formula>34000</formula>
    </cfRule>
    <cfRule type="cellIs" priority="8" operator="equal">
      <formula>34000</formula>
    </cfRule>
  </conditionalFormatting>
  <conditionalFormatting sqref="G28">
    <cfRule type="cellIs" dxfId="2" priority="9" operator="equal">
      <formula>34000</formula>
    </cfRule>
    <cfRule type="cellIs" priority="10" operator="equal">
      <formula>34000</formula>
    </cfRule>
  </conditionalFormatting>
  <conditionalFormatting sqref="G38">
    <cfRule type="cellIs" dxfId="1" priority="3" operator="equal">
      <formula>34000</formula>
    </cfRule>
    <cfRule type="cellIs" priority="4" operator="equal">
      <formula>34000</formula>
    </cfRule>
  </conditionalFormatting>
  <conditionalFormatting sqref="G44">
    <cfRule type="cellIs" dxfId="0" priority="1" operator="equal">
      <formula>34000</formula>
    </cfRule>
    <cfRule type="cellIs" priority="2" operator="equal">
      <formula>34000</formula>
    </cfRule>
  </conditionalFormatting>
  <pageMargins left="0.51181102362204722" right="0.31496062992125984" top="0.74803149606299213" bottom="0.74803149606299213" header="0.31496062992125984" footer="0.31496062992125984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Anel Paredes</cp:lastModifiedBy>
  <cp:lastPrinted>2026-01-12T19:39:49Z</cp:lastPrinted>
  <dcterms:created xsi:type="dcterms:W3CDTF">2025-12-22T17:34:08Z</dcterms:created>
  <dcterms:modified xsi:type="dcterms:W3CDTF">2026-01-13T16:02:35Z</dcterms:modified>
</cp:coreProperties>
</file>