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institucionesestatales06-my.sharepoint.com/personal/antonio_martinez_daeh_gob_do/Documents/Escritorio/ANEL SEPT 2025/"/>
    </mc:Choice>
  </mc:AlternateContent>
  <xr:revisionPtr revIDLastSave="9" documentId="8_{0B606A19-952C-421E-A62E-BB38152651EA}" xr6:coauthVersionLast="47" xr6:coauthVersionMax="47" xr10:uidLastSave="{29D52540-4D1A-4333-8864-80B4EBAA7A86}"/>
  <bookViews>
    <workbookView xWindow="0" yWindow="30" windowWidth="28545" windowHeight="15450" xr2:uid="{C2CE8A9D-2675-432E-84EB-42E45E4998B5}"/>
  </bookViews>
  <sheets>
    <sheet name="TEMPORAL TRANSP" sheetId="1" r:id="rId1"/>
  </sheets>
  <externalReferences>
    <externalReference r:id="rId2"/>
  </externalReferences>
  <definedNames>
    <definedName name="_xlnm._FilterDatabase" localSheetId="0" hidden="1">'TEMPORAL TRANSP'!$T$279:$AI$496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439" i="1" l="1"/>
  <c r="I439" i="1"/>
  <c r="J439" i="1"/>
  <c r="K439" i="1"/>
  <c r="L439" i="1"/>
  <c r="M439" i="1"/>
  <c r="N439" i="1"/>
  <c r="O439" i="1"/>
  <c r="G439" i="1"/>
  <c r="M473" i="1"/>
  <c r="L473" i="1"/>
  <c r="K473" i="1"/>
  <c r="J473" i="1"/>
  <c r="M472" i="1"/>
  <c r="L472" i="1"/>
  <c r="K472" i="1"/>
  <c r="J472" i="1"/>
  <c r="M466" i="1"/>
  <c r="L466" i="1"/>
  <c r="K466" i="1"/>
  <c r="J466" i="1"/>
  <c r="M465" i="1"/>
  <c r="L465" i="1"/>
  <c r="K465" i="1"/>
  <c r="J465" i="1"/>
  <c r="N464" i="1"/>
  <c r="O464" i="1" s="1"/>
  <c r="M463" i="1"/>
  <c r="L463" i="1"/>
  <c r="K463" i="1"/>
  <c r="J463" i="1"/>
  <c r="M462" i="1"/>
  <c r="L462" i="1"/>
  <c r="K462" i="1"/>
  <c r="J462" i="1"/>
  <c r="M461" i="1"/>
  <c r="L461" i="1"/>
  <c r="K461" i="1"/>
  <c r="J461" i="1"/>
  <c r="M460" i="1"/>
  <c r="L460" i="1"/>
  <c r="K460" i="1"/>
  <c r="J460" i="1"/>
  <c r="M459" i="1"/>
  <c r="L459" i="1"/>
  <c r="K459" i="1"/>
  <c r="J459" i="1"/>
  <c r="M458" i="1"/>
  <c r="L458" i="1"/>
  <c r="K458" i="1"/>
  <c r="J458" i="1"/>
  <c r="M453" i="1"/>
  <c r="L453" i="1"/>
  <c r="K453" i="1"/>
  <c r="J453" i="1"/>
  <c r="M452" i="1"/>
  <c r="L452" i="1"/>
  <c r="K452" i="1"/>
  <c r="J452" i="1"/>
  <c r="M451" i="1"/>
  <c r="L451" i="1"/>
  <c r="K451" i="1"/>
  <c r="J451" i="1"/>
  <c r="M450" i="1"/>
  <c r="L450" i="1"/>
  <c r="K450" i="1"/>
  <c r="J450" i="1"/>
  <c r="M449" i="1"/>
  <c r="L449" i="1"/>
  <c r="K449" i="1"/>
  <c r="J449" i="1"/>
  <c r="M448" i="1"/>
  <c r="L448" i="1"/>
  <c r="K448" i="1"/>
  <c r="J448" i="1"/>
  <c r="M443" i="1"/>
  <c r="L443" i="1"/>
  <c r="K443" i="1"/>
  <c r="J443" i="1"/>
  <c r="M438" i="1"/>
  <c r="L438" i="1"/>
  <c r="K438" i="1"/>
  <c r="J438" i="1"/>
  <c r="M436" i="1"/>
  <c r="L436" i="1"/>
  <c r="K436" i="1"/>
  <c r="J436" i="1"/>
  <c r="M435" i="1"/>
  <c r="L435" i="1"/>
  <c r="K435" i="1"/>
  <c r="J435" i="1"/>
  <c r="M437" i="1"/>
  <c r="L437" i="1"/>
  <c r="K437" i="1"/>
  <c r="J437" i="1"/>
  <c r="M431" i="1"/>
  <c r="L431" i="1"/>
  <c r="K431" i="1"/>
  <c r="J431" i="1"/>
  <c r="M430" i="1"/>
  <c r="L430" i="1"/>
  <c r="K430" i="1"/>
  <c r="J430" i="1"/>
  <c r="M425" i="1"/>
  <c r="L425" i="1"/>
  <c r="K425" i="1"/>
  <c r="J425" i="1"/>
  <c r="M424" i="1"/>
  <c r="L424" i="1"/>
  <c r="K424" i="1"/>
  <c r="J424" i="1"/>
  <c r="M419" i="1"/>
  <c r="L419" i="1"/>
  <c r="K419" i="1"/>
  <c r="J419" i="1"/>
  <c r="M418" i="1"/>
  <c r="L418" i="1"/>
  <c r="K418" i="1"/>
  <c r="J418" i="1"/>
  <c r="M413" i="1"/>
  <c r="L413" i="1"/>
  <c r="K413" i="1"/>
  <c r="J413" i="1"/>
  <c r="M412" i="1"/>
  <c r="L412" i="1"/>
  <c r="K412" i="1"/>
  <c r="J412" i="1"/>
  <c r="M411" i="1"/>
  <c r="L411" i="1"/>
  <c r="K411" i="1"/>
  <c r="J411" i="1"/>
  <c r="M410" i="1"/>
  <c r="L410" i="1"/>
  <c r="K410" i="1"/>
  <c r="J410" i="1"/>
  <c r="M406" i="1"/>
  <c r="L406" i="1"/>
  <c r="K406" i="1"/>
  <c r="J406" i="1"/>
  <c r="M401" i="1"/>
  <c r="L401" i="1"/>
  <c r="K401" i="1"/>
  <c r="J401" i="1"/>
  <c r="M400" i="1"/>
  <c r="L400" i="1"/>
  <c r="K400" i="1"/>
  <c r="J400" i="1"/>
  <c r="M394" i="1"/>
  <c r="L394" i="1"/>
  <c r="K394" i="1"/>
  <c r="J394" i="1"/>
  <c r="M393" i="1"/>
  <c r="L393" i="1"/>
  <c r="K393" i="1"/>
  <c r="J393" i="1"/>
  <c r="M392" i="1"/>
  <c r="L392" i="1"/>
  <c r="K392" i="1"/>
  <c r="J392" i="1"/>
  <c r="M388" i="1"/>
  <c r="L388" i="1"/>
  <c r="K388" i="1"/>
  <c r="J388" i="1"/>
  <c r="M387" i="1"/>
  <c r="L387" i="1"/>
  <c r="K387" i="1"/>
  <c r="J387" i="1"/>
  <c r="M386" i="1"/>
  <c r="L386" i="1"/>
  <c r="K386" i="1"/>
  <c r="J386" i="1"/>
  <c r="M385" i="1"/>
  <c r="L385" i="1"/>
  <c r="K385" i="1"/>
  <c r="J385" i="1"/>
  <c r="M379" i="1"/>
  <c r="L379" i="1"/>
  <c r="K379" i="1"/>
  <c r="J379" i="1"/>
  <c r="M378" i="1"/>
  <c r="L378" i="1"/>
  <c r="K378" i="1"/>
  <c r="J378" i="1"/>
  <c r="M377" i="1"/>
  <c r="L377" i="1"/>
  <c r="K377" i="1"/>
  <c r="J377" i="1"/>
  <c r="M376" i="1"/>
  <c r="L376" i="1"/>
  <c r="K376" i="1"/>
  <c r="J376" i="1"/>
  <c r="M375" i="1"/>
  <c r="L375" i="1"/>
  <c r="K375" i="1"/>
  <c r="J375" i="1"/>
  <c r="M374" i="1"/>
  <c r="L374" i="1"/>
  <c r="K374" i="1"/>
  <c r="J374" i="1"/>
  <c r="M373" i="1"/>
  <c r="L373" i="1"/>
  <c r="K373" i="1"/>
  <c r="J373" i="1"/>
  <c r="M369" i="1"/>
  <c r="L369" i="1"/>
  <c r="K369" i="1"/>
  <c r="J369" i="1"/>
  <c r="M368" i="1"/>
  <c r="L368" i="1"/>
  <c r="K368" i="1"/>
  <c r="J368" i="1"/>
  <c r="M362" i="1"/>
  <c r="L362" i="1"/>
  <c r="K362" i="1"/>
  <c r="J362" i="1"/>
  <c r="M361" i="1"/>
  <c r="L361" i="1"/>
  <c r="K361" i="1"/>
  <c r="J361" i="1"/>
  <c r="M360" i="1"/>
  <c r="L360" i="1"/>
  <c r="K360" i="1"/>
  <c r="J360" i="1"/>
  <c r="M355" i="1"/>
  <c r="L355" i="1"/>
  <c r="K355" i="1"/>
  <c r="J355" i="1"/>
  <c r="M354" i="1"/>
  <c r="L354" i="1"/>
  <c r="K354" i="1"/>
  <c r="J354" i="1"/>
  <c r="M353" i="1"/>
  <c r="L353" i="1"/>
  <c r="K353" i="1"/>
  <c r="J353" i="1"/>
  <c r="M352" i="1"/>
  <c r="L352" i="1"/>
  <c r="K352" i="1"/>
  <c r="J352" i="1"/>
  <c r="M351" i="1"/>
  <c r="L351" i="1"/>
  <c r="K351" i="1"/>
  <c r="J351" i="1"/>
  <c r="M350" i="1"/>
  <c r="L350" i="1"/>
  <c r="K350" i="1"/>
  <c r="J350" i="1"/>
  <c r="M349" i="1"/>
  <c r="L349" i="1"/>
  <c r="K349" i="1"/>
  <c r="J349" i="1"/>
  <c r="M348" i="1"/>
  <c r="L348" i="1"/>
  <c r="K348" i="1"/>
  <c r="J348" i="1"/>
  <c r="M347" i="1"/>
  <c r="L347" i="1"/>
  <c r="K347" i="1"/>
  <c r="J347" i="1"/>
  <c r="M346" i="1"/>
  <c r="L346" i="1"/>
  <c r="K346" i="1"/>
  <c r="J346" i="1"/>
  <c r="M345" i="1"/>
  <c r="L345" i="1"/>
  <c r="K345" i="1"/>
  <c r="J345" i="1"/>
  <c r="M344" i="1"/>
  <c r="L344" i="1"/>
  <c r="K344" i="1"/>
  <c r="J344" i="1"/>
  <c r="M343" i="1"/>
  <c r="L343" i="1"/>
  <c r="K343" i="1"/>
  <c r="J343" i="1"/>
  <c r="M342" i="1"/>
  <c r="L342" i="1"/>
  <c r="K342" i="1"/>
  <c r="J342" i="1"/>
  <c r="M341" i="1"/>
  <c r="L341" i="1"/>
  <c r="K341" i="1"/>
  <c r="J341" i="1"/>
  <c r="M340" i="1"/>
  <c r="L340" i="1"/>
  <c r="K340" i="1"/>
  <c r="J340" i="1"/>
  <c r="M339" i="1"/>
  <c r="L339" i="1"/>
  <c r="K339" i="1"/>
  <c r="J339" i="1"/>
  <c r="M338" i="1"/>
  <c r="L338" i="1"/>
  <c r="K338" i="1"/>
  <c r="J338" i="1"/>
  <c r="M337" i="1"/>
  <c r="L337" i="1"/>
  <c r="K337" i="1"/>
  <c r="J337" i="1"/>
  <c r="M336" i="1"/>
  <c r="L336" i="1"/>
  <c r="K336" i="1"/>
  <c r="J336" i="1"/>
  <c r="M335" i="1"/>
  <c r="L335" i="1"/>
  <c r="K335" i="1"/>
  <c r="J335" i="1"/>
  <c r="M334" i="1"/>
  <c r="L334" i="1"/>
  <c r="K334" i="1"/>
  <c r="J334" i="1"/>
  <c r="M333" i="1"/>
  <c r="L333" i="1"/>
  <c r="K333" i="1"/>
  <c r="J333" i="1"/>
  <c r="M332" i="1"/>
  <c r="L332" i="1"/>
  <c r="K332" i="1"/>
  <c r="J332" i="1"/>
  <c r="M331" i="1"/>
  <c r="L331" i="1"/>
  <c r="K331" i="1"/>
  <c r="J331" i="1"/>
  <c r="M330" i="1"/>
  <c r="L330" i="1"/>
  <c r="K330" i="1"/>
  <c r="J330" i="1"/>
  <c r="M329" i="1"/>
  <c r="L329" i="1"/>
  <c r="K329" i="1"/>
  <c r="J329" i="1"/>
  <c r="M328" i="1"/>
  <c r="L328" i="1"/>
  <c r="K328" i="1"/>
  <c r="J328" i="1"/>
  <c r="M327" i="1"/>
  <c r="L327" i="1"/>
  <c r="K327" i="1"/>
  <c r="J327" i="1"/>
  <c r="M326" i="1"/>
  <c r="L326" i="1"/>
  <c r="K326" i="1"/>
  <c r="J326" i="1"/>
  <c r="M325" i="1"/>
  <c r="L325" i="1"/>
  <c r="K325" i="1"/>
  <c r="J325" i="1"/>
  <c r="M324" i="1"/>
  <c r="L324" i="1"/>
  <c r="K324" i="1"/>
  <c r="J324" i="1"/>
  <c r="M323" i="1"/>
  <c r="L323" i="1"/>
  <c r="K323" i="1"/>
  <c r="J323" i="1"/>
  <c r="M322" i="1"/>
  <c r="L322" i="1"/>
  <c r="K322" i="1"/>
  <c r="J322" i="1"/>
  <c r="M321" i="1"/>
  <c r="L321" i="1"/>
  <c r="K321" i="1"/>
  <c r="J321" i="1"/>
  <c r="M320" i="1"/>
  <c r="L320" i="1"/>
  <c r="K320" i="1"/>
  <c r="J320" i="1"/>
  <c r="M319" i="1"/>
  <c r="L319" i="1"/>
  <c r="K319" i="1"/>
  <c r="J319" i="1"/>
  <c r="M318" i="1"/>
  <c r="L318" i="1"/>
  <c r="K318" i="1"/>
  <c r="J318" i="1"/>
  <c r="M317" i="1"/>
  <c r="L317" i="1"/>
  <c r="K317" i="1"/>
  <c r="J317" i="1"/>
  <c r="M316" i="1"/>
  <c r="L316" i="1"/>
  <c r="K316" i="1"/>
  <c r="J316" i="1"/>
  <c r="M315" i="1"/>
  <c r="L315" i="1"/>
  <c r="K315" i="1"/>
  <c r="J315" i="1"/>
  <c r="M314" i="1"/>
  <c r="L314" i="1"/>
  <c r="K314" i="1"/>
  <c r="J314" i="1"/>
  <c r="M309" i="1"/>
  <c r="L309" i="1"/>
  <c r="K309" i="1"/>
  <c r="J309" i="1"/>
  <c r="M303" i="1"/>
  <c r="L303" i="1"/>
  <c r="K303" i="1"/>
  <c r="J303" i="1"/>
  <c r="M302" i="1"/>
  <c r="L302" i="1"/>
  <c r="K302" i="1"/>
  <c r="J302" i="1"/>
  <c r="M301" i="1"/>
  <c r="L301" i="1"/>
  <c r="K301" i="1"/>
  <c r="J301" i="1"/>
  <c r="M300" i="1"/>
  <c r="L300" i="1"/>
  <c r="K300" i="1"/>
  <c r="J300" i="1"/>
  <c r="M295" i="1"/>
  <c r="L295" i="1"/>
  <c r="K295" i="1"/>
  <c r="J295" i="1"/>
  <c r="M294" i="1"/>
  <c r="L294" i="1"/>
  <c r="K294" i="1"/>
  <c r="J294" i="1"/>
  <c r="M293" i="1"/>
  <c r="L293" i="1"/>
  <c r="K293" i="1"/>
  <c r="J293" i="1"/>
  <c r="M292" i="1"/>
  <c r="L292" i="1"/>
  <c r="K292" i="1"/>
  <c r="J292" i="1"/>
  <c r="M288" i="1"/>
  <c r="L288" i="1"/>
  <c r="K288" i="1"/>
  <c r="J288" i="1"/>
  <c r="M287" i="1"/>
  <c r="L287" i="1"/>
  <c r="K287" i="1"/>
  <c r="J287" i="1"/>
  <c r="M286" i="1"/>
  <c r="L286" i="1"/>
  <c r="K286" i="1"/>
  <c r="J286" i="1"/>
  <c r="M285" i="1"/>
  <c r="L285" i="1"/>
  <c r="K285" i="1"/>
  <c r="J285" i="1"/>
  <c r="M281" i="1"/>
  <c r="L281" i="1"/>
  <c r="K281" i="1"/>
  <c r="J281" i="1"/>
  <c r="M280" i="1"/>
  <c r="L280" i="1"/>
  <c r="K280" i="1"/>
  <c r="J280" i="1"/>
  <c r="M279" i="1"/>
  <c r="L279" i="1"/>
  <c r="K279" i="1"/>
  <c r="J279" i="1"/>
  <c r="M272" i="1"/>
  <c r="L272" i="1"/>
  <c r="K272" i="1"/>
  <c r="J272" i="1"/>
  <c r="M266" i="1"/>
  <c r="L266" i="1"/>
  <c r="K266" i="1"/>
  <c r="J266" i="1"/>
  <c r="M265" i="1"/>
  <c r="L265" i="1"/>
  <c r="K265" i="1"/>
  <c r="J265" i="1"/>
  <c r="M259" i="1"/>
  <c r="L259" i="1"/>
  <c r="K259" i="1"/>
  <c r="J259" i="1"/>
  <c r="M258" i="1"/>
  <c r="L258" i="1"/>
  <c r="K258" i="1"/>
  <c r="J258" i="1"/>
  <c r="M257" i="1"/>
  <c r="L257" i="1"/>
  <c r="K257" i="1"/>
  <c r="J257" i="1"/>
  <c r="M256" i="1"/>
  <c r="L256" i="1"/>
  <c r="K256" i="1"/>
  <c r="J256" i="1"/>
  <c r="M255" i="1"/>
  <c r="L255" i="1"/>
  <c r="K255" i="1"/>
  <c r="J255" i="1"/>
  <c r="M254" i="1"/>
  <c r="L254" i="1"/>
  <c r="K254" i="1"/>
  <c r="J254" i="1"/>
  <c r="M253" i="1"/>
  <c r="L253" i="1"/>
  <c r="K253" i="1"/>
  <c r="J253" i="1"/>
  <c r="M252" i="1"/>
  <c r="L252" i="1"/>
  <c r="K252" i="1"/>
  <c r="J252" i="1"/>
  <c r="M251" i="1"/>
  <c r="L251" i="1"/>
  <c r="K251" i="1"/>
  <c r="J251" i="1"/>
  <c r="M250" i="1"/>
  <c r="L250" i="1"/>
  <c r="K250" i="1"/>
  <c r="J250" i="1"/>
  <c r="M249" i="1"/>
  <c r="L249" i="1"/>
  <c r="K249" i="1"/>
  <c r="J249" i="1"/>
  <c r="M242" i="1"/>
  <c r="L242" i="1"/>
  <c r="K242" i="1"/>
  <c r="J242" i="1"/>
  <c r="M236" i="1"/>
  <c r="L236" i="1"/>
  <c r="K236" i="1"/>
  <c r="J236" i="1"/>
  <c r="M230" i="1"/>
  <c r="L230" i="1"/>
  <c r="K230" i="1"/>
  <c r="J230" i="1"/>
  <c r="M229" i="1"/>
  <c r="L229" i="1"/>
  <c r="K229" i="1"/>
  <c r="J229" i="1"/>
  <c r="M228" i="1"/>
  <c r="L228" i="1"/>
  <c r="K228" i="1"/>
  <c r="J228" i="1"/>
  <c r="M227" i="1"/>
  <c r="L227" i="1"/>
  <c r="K227" i="1"/>
  <c r="J227" i="1"/>
  <c r="M226" i="1"/>
  <c r="L226" i="1"/>
  <c r="K226" i="1"/>
  <c r="J226" i="1"/>
  <c r="M225" i="1"/>
  <c r="L225" i="1"/>
  <c r="K225" i="1"/>
  <c r="J225" i="1"/>
  <c r="M224" i="1"/>
  <c r="L224" i="1"/>
  <c r="K224" i="1"/>
  <c r="J224" i="1"/>
  <c r="M223" i="1"/>
  <c r="L223" i="1"/>
  <c r="K223" i="1"/>
  <c r="J223" i="1"/>
  <c r="M222" i="1"/>
  <c r="L222" i="1"/>
  <c r="K222" i="1"/>
  <c r="J222" i="1"/>
  <c r="M221" i="1"/>
  <c r="L221" i="1"/>
  <c r="K221" i="1"/>
  <c r="J221" i="1"/>
  <c r="M215" i="1"/>
  <c r="L215" i="1"/>
  <c r="K215" i="1"/>
  <c r="J215" i="1"/>
  <c r="M208" i="1"/>
  <c r="L208" i="1"/>
  <c r="K208" i="1"/>
  <c r="J208" i="1"/>
  <c r="M207" i="1"/>
  <c r="L207" i="1"/>
  <c r="K207" i="1"/>
  <c r="J207" i="1"/>
  <c r="M206" i="1"/>
  <c r="L206" i="1"/>
  <c r="K206" i="1"/>
  <c r="J206" i="1"/>
  <c r="M199" i="1"/>
  <c r="L199" i="1"/>
  <c r="K199" i="1"/>
  <c r="J199" i="1"/>
  <c r="M193" i="1"/>
  <c r="L193" i="1"/>
  <c r="K193" i="1"/>
  <c r="J193" i="1"/>
  <c r="M192" i="1"/>
  <c r="L192" i="1"/>
  <c r="K192" i="1"/>
  <c r="J192" i="1"/>
  <c r="M186" i="1"/>
  <c r="L186" i="1"/>
  <c r="K186" i="1"/>
  <c r="J186" i="1"/>
  <c r="M185" i="1"/>
  <c r="L185" i="1"/>
  <c r="K185" i="1"/>
  <c r="J185" i="1"/>
  <c r="M184" i="1"/>
  <c r="L184" i="1"/>
  <c r="K184" i="1"/>
  <c r="J184" i="1"/>
  <c r="M183" i="1"/>
  <c r="L183" i="1"/>
  <c r="K183" i="1"/>
  <c r="J183" i="1"/>
  <c r="M182" i="1"/>
  <c r="L182" i="1"/>
  <c r="K182" i="1"/>
  <c r="J182" i="1"/>
  <c r="M181" i="1"/>
  <c r="L181" i="1"/>
  <c r="K181" i="1"/>
  <c r="J181" i="1"/>
  <c r="M180" i="1"/>
  <c r="L180" i="1"/>
  <c r="K180" i="1"/>
  <c r="J180" i="1"/>
  <c r="M179" i="1"/>
  <c r="L179" i="1"/>
  <c r="K179" i="1"/>
  <c r="J179" i="1"/>
  <c r="M178" i="1"/>
  <c r="L178" i="1"/>
  <c r="K178" i="1"/>
  <c r="J178" i="1"/>
  <c r="M177" i="1"/>
  <c r="L177" i="1"/>
  <c r="K177" i="1"/>
  <c r="J177" i="1"/>
  <c r="M172" i="1"/>
  <c r="L172" i="1"/>
  <c r="K172" i="1"/>
  <c r="J172" i="1"/>
  <c r="M167" i="1"/>
  <c r="L167" i="1"/>
  <c r="K167" i="1"/>
  <c r="J167" i="1"/>
  <c r="M166" i="1"/>
  <c r="L166" i="1"/>
  <c r="K166" i="1"/>
  <c r="J166" i="1"/>
  <c r="M165" i="1"/>
  <c r="L165" i="1"/>
  <c r="K165" i="1"/>
  <c r="J165" i="1"/>
  <c r="M164" i="1"/>
  <c r="L164" i="1"/>
  <c r="K164" i="1"/>
  <c r="J164" i="1"/>
  <c r="M163" i="1"/>
  <c r="L163" i="1"/>
  <c r="K163" i="1"/>
  <c r="J163" i="1"/>
  <c r="M162" i="1"/>
  <c r="L162" i="1"/>
  <c r="K162" i="1"/>
  <c r="J162" i="1"/>
  <c r="M161" i="1"/>
  <c r="L161" i="1"/>
  <c r="K161" i="1"/>
  <c r="J161" i="1"/>
  <c r="M156" i="1"/>
  <c r="L156" i="1"/>
  <c r="K156" i="1"/>
  <c r="J156" i="1"/>
  <c r="M155" i="1"/>
  <c r="L155" i="1"/>
  <c r="K155" i="1"/>
  <c r="J155" i="1"/>
  <c r="M154" i="1"/>
  <c r="L154" i="1"/>
  <c r="K154" i="1"/>
  <c r="J154" i="1"/>
  <c r="M153" i="1"/>
  <c r="L153" i="1"/>
  <c r="K153" i="1"/>
  <c r="J153" i="1"/>
  <c r="M152" i="1"/>
  <c r="L152" i="1"/>
  <c r="K152" i="1"/>
  <c r="J152" i="1"/>
  <c r="M146" i="1"/>
  <c r="L146" i="1"/>
  <c r="K146" i="1"/>
  <c r="J146" i="1"/>
  <c r="M145" i="1"/>
  <c r="L145" i="1"/>
  <c r="K145" i="1"/>
  <c r="J145" i="1"/>
  <c r="M144" i="1"/>
  <c r="L144" i="1"/>
  <c r="K144" i="1"/>
  <c r="J144" i="1"/>
  <c r="M143" i="1"/>
  <c r="L143" i="1"/>
  <c r="K143" i="1"/>
  <c r="J143" i="1"/>
  <c r="M142" i="1"/>
  <c r="L142" i="1"/>
  <c r="K142" i="1"/>
  <c r="J142" i="1"/>
  <c r="M141" i="1"/>
  <c r="L141" i="1"/>
  <c r="K141" i="1"/>
  <c r="J141" i="1"/>
  <c r="M140" i="1"/>
  <c r="L140" i="1"/>
  <c r="K140" i="1"/>
  <c r="J140" i="1"/>
  <c r="M139" i="1"/>
  <c r="L139" i="1"/>
  <c r="K139" i="1"/>
  <c r="J139" i="1"/>
  <c r="M138" i="1"/>
  <c r="L138" i="1"/>
  <c r="K138" i="1"/>
  <c r="J138" i="1"/>
  <c r="M137" i="1"/>
  <c r="L137" i="1"/>
  <c r="K137" i="1"/>
  <c r="J137" i="1"/>
  <c r="M136" i="1"/>
  <c r="L136" i="1"/>
  <c r="K136" i="1"/>
  <c r="J136" i="1"/>
  <c r="M135" i="1"/>
  <c r="L135" i="1"/>
  <c r="K135" i="1"/>
  <c r="J135" i="1"/>
  <c r="M134" i="1"/>
  <c r="L134" i="1"/>
  <c r="K134" i="1"/>
  <c r="J134" i="1"/>
  <c r="M133" i="1"/>
  <c r="L133" i="1"/>
  <c r="K133" i="1"/>
  <c r="J133" i="1"/>
  <c r="M132" i="1"/>
  <c r="L132" i="1"/>
  <c r="K132" i="1"/>
  <c r="J132" i="1"/>
  <c r="M125" i="1"/>
  <c r="L125" i="1"/>
  <c r="K125" i="1"/>
  <c r="J125" i="1"/>
  <c r="M124" i="1"/>
  <c r="L124" i="1"/>
  <c r="K124" i="1"/>
  <c r="J124" i="1"/>
  <c r="M123" i="1"/>
  <c r="L123" i="1"/>
  <c r="K123" i="1"/>
  <c r="J123" i="1"/>
  <c r="M122" i="1"/>
  <c r="L122" i="1"/>
  <c r="K122" i="1"/>
  <c r="J122" i="1"/>
  <c r="M121" i="1"/>
  <c r="L121" i="1"/>
  <c r="K121" i="1"/>
  <c r="J121" i="1"/>
  <c r="M120" i="1"/>
  <c r="L120" i="1"/>
  <c r="K120" i="1"/>
  <c r="J120" i="1"/>
  <c r="M119" i="1"/>
  <c r="L119" i="1"/>
  <c r="K119" i="1"/>
  <c r="J119" i="1"/>
  <c r="M118" i="1"/>
  <c r="L118" i="1"/>
  <c r="K118" i="1"/>
  <c r="J118" i="1"/>
  <c r="M117" i="1"/>
  <c r="L117" i="1"/>
  <c r="K117" i="1"/>
  <c r="J117" i="1"/>
  <c r="M116" i="1"/>
  <c r="L116" i="1"/>
  <c r="K116" i="1"/>
  <c r="J116" i="1"/>
  <c r="M115" i="1"/>
  <c r="L115" i="1"/>
  <c r="K115" i="1"/>
  <c r="J115" i="1"/>
  <c r="M114" i="1"/>
  <c r="L114" i="1"/>
  <c r="K114" i="1"/>
  <c r="J114" i="1"/>
  <c r="M113" i="1"/>
  <c r="L113" i="1"/>
  <c r="K113" i="1"/>
  <c r="J113" i="1"/>
  <c r="M112" i="1"/>
  <c r="L112" i="1"/>
  <c r="K112" i="1"/>
  <c r="J112" i="1"/>
  <c r="M111" i="1"/>
  <c r="L111" i="1"/>
  <c r="K111" i="1"/>
  <c r="J111" i="1"/>
  <c r="M110" i="1"/>
  <c r="L110" i="1"/>
  <c r="K110" i="1"/>
  <c r="J110" i="1"/>
  <c r="M109" i="1"/>
  <c r="L109" i="1"/>
  <c r="K109" i="1"/>
  <c r="J109" i="1"/>
  <c r="M108" i="1"/>
  <c r="L108" i="1"/>
  <c r="K108" i="1"/>
  <c r="J108" i="1"/>
  <c r="M107" i="1"/>
  <c r="L107" i="1"/>
  <c r="K107" i="1"/>
  <c r="J107" i="1"/>
  <c r="M106" i="1"/>
  <c r="L106" i="1"/>
  <c r="K106" i="1"/>
  <c r="J106" i="1"/>
  <c r="M105" i="1"/>
  <c r="L105" i="1"/>
  <c r="K105" i="1"/>
  <c r="J105" i="1"/>
  <c r="M104" i="1"/>
  <c r="L104" i="1"/>
  <c r="K104" i="1"/>
  <c r="J104" i="1"/>
  <c r="M103" i="1"/>
  <c r="L103" i="1"/>
  <c r="K103" i="1"/>
  <c r="J103" i="1"/>
  <c r="M102" i="1"/>
  <c r="L102" i="1"/>
  <c r="K102" i="1"/>
  <c r="J102" i="1"/>
  <c r="M101" i="1"/>
  <c r="L101" i="1"/>
  <c r="K101" i="1"/>
  <c r="J101" i="1"/>
  <c r="M100" i="1"/>
  <c r="L100" i="1"/>
  <c r="K100" i="1"/>
  <c r="J100" i="1"/>
  <c r="M94" i="1"/>
  <c r="L94" i="1"/>
  <c r="K94" i="1"/>
  <c r="J94" i="1"/>
  <c r="M93" i="1"/>
  <c r="L93" i="1"/>
  <c r="K93" i="1"/>
  <c r="J93" i="1"/>
  <c r="M87" i="1"/>
  <c r="L87" i="1"/>
  <c r="K87" i="1"/>
  <c r="J87" i="1"/>
  <c r="M86" i="1"/>
  <c r="L86" i="1"/>
  <c r="K86" i="1"/>
  <c r="J86" i="1"/>
  <c r="M85" i="1"/>
  <c r="L85" i="1"/>
  <c r="K85" i="1"/>
  <c r="J85" i="1"/>
  <c r="J60" i="1"/>
  <c r="K60" i="1"/>
  <c r="L60" i="1"/>
  <c r="M60" i="1"/>
  <c r="J61" i="1"/>
  <c r="K61" i="1"/>
  <c r="L61" i="1"/>
  <c r="M61" i="1"/>
  <c r="J62" i="1"/>
  <c r="K62" i="1"/>
  <c r="L62" i="1"/>
  <c r="M62" i="1"/>
  <c r="J63" i="1"/>
  <c r="K63" i="1"/>
  <c r="L63" i="1"/>
  <c r="M63" i="1"/>
  <c r="J64" i="1"/>
  <c r="K64" i="1"/>
  <c r="L64" i="1"/>
  <c r="M64" i="1"/>
  <c r="J65" i="1"/>
  <c r="K65" i="1"/>
  <c r="L65" i="1"/>
  <c r="M65" i="1"/>
  <c r="J66" i="1"/>
  <c r="K66" i="1"/>
  <c r="L66" i="1"/>
  <c r="M66" i="1"/>
  <c r="J67" i="1"/>
  <c r="K67" i="1"/>
  <c r="L67" i="1"/>
  <c r="M67" i="1"/>
  <c r="J68" i="1"/>
  <c r="K68" i="1"/>
  <c r="L68" i="1"/>
  <c r="M68" i="1"/>
  <c r="J69" i="1"/>
  <c r="K69" i="1"/>
  <c r="L69" i="1"/>
  <c r="M69" i="1"/>
  <c r="J70" i="1"/>
  <c r="K70" i="1"/>
  <c r="L70" i="1"/>
  <c r="M70" i="1"/>
  <c r="J71" i="1"/>
  <c r="K71" i="1"/>
  <c r="L71" i="1"/>
  <c r="M71" i="1"/>
  <c r="J72" i="1"/>
  <c r="K72" i="1"/>
  <c r="L72" i="1"/>
  <c r="M72" i="1"/>
  <c r="J73" i="1"/>
  <c r="K73" i="1"/>
  <c r="L73" i="1"/>
  <c r="M73" i="1"/>
  <c r="J74" i="1"/>
  <c r="K74" i="1"/>
  <c r="L74" i="1"/>
  <c r="M74" i="1"/>
  <c r="J75" i="1"/>
  <c r="K75" i="1"/>
  <c r="L75" i="1"/>
  <c r="M75" i="1"/>
  <c r="J76" i="1"/>
  <c r="K76" i="1"/>
  <c r="L76" i="1"/>
  <c r="M76" i="1"/>
  <c r="J77" i="1"/>
  <c r="K77" i="1"/>
  <c r="L77" i="1"/>
  <c r="M77" i="1"/>
  <c r="J78" i="1"/>
  <c r="K78" i="1"/>
  <c r="L78" i="1"/>
  <c r="M78" i="1"/>
  <c r="J79" i="1"/>
  <c r="K79" i="1"/>
  <c r="L79" i="1"/>
  <c r="M79" i="1"/>
  <c r="M59" i="1"/>
  <c r="L59" i="1"/>
  <c r="K59" i="1"/>
  <c r="J59" i="1"/>
  <c r="J23" i="1"/>
  <c r="K23" i="1"/>
  <c r="L23" i="1"/>
  <c r="M23" i="1"/>
  <c r="J24" i="1"/>
  <c r="K24" i="1"/>
  <c r="L24" i="1"/>
  <c r="M24" i="1"/>
  <c r="J25" i="1"/>
  <c r="K25" i="1"/>
  <c r="L25" i="1"/>
  <c r="M25" i="1"/>
  <c r="J26" i="1"/>
  <c r="K26" i="1"/>
  <c r="L26" i="1"/>
  <c r="M26" i="1"/>
  <c r="J27" i="1"/>
  <c r="K27" i="1"/>
  <c r="L27" i="1"/>
  <c r="M27" i="1"/>
  <c r="J28" i="1"/>
  <c r="K28" i="1"/>
  <c r="L28" i="1"/>
  <c r="M28" i="1"/>
  <c r="J29" i="1"/>
  <c r="K29" i="1"/>
  <c r="L29" i="1"/>
  <c r="M29" i="1"/>
  <c r="J30" i="1"/>
  <c r="K30" i="1"/>
  <c r="L30" i="1"/>
  <c r="M30" i="1"/>
  <c r="J31" i="1"/>
  <c r="K31" i="1"/>
  <c r="L31" i="1"/>
  <c r="M31" i="1"/>
  <c r="J32" i="1"/>
  <c r="K32" i="1"/>
  <c r="L32" i="1"/>
  <c r="M32" i="1"/>
  <c r="J33" i="1"/>
  <c r="K33" i="1"/>
  <c r="L33" i="1"/>
  <c r="M33" i="1"/>
  <c r="J34" i="1"/>
  <c r="K34" i="1"/>
  <c r="L34" i="1"/>
  <c r="M34" i="1"/>
  <c r="J35" i="1"/>
  <c r="K35" i="1"/>
  <c r="L35" i="1"/>
  <c r="M35" i="1"/>
  <c r="J36" i="1"/>
  <c r="K36" i="1"/>
  <c r="L36" i="1"/>
  <c r="M36" i="1"/>
  <c r="J37" i="1"/>
  <c r="K37" i="1"/>
  <c r="L37" i="1"/>
  <c r="M37" i="1"/>
  <c r="J38" i="1"/>
  <c r="K38" i="1"/>
  <c r="L38" i="1"/>
  <c r="M38" i="1"/>
  <c r="J39" i="1"/>
  <c r="K39" i="1"/>
  <c r="L39" i="1"/>
  <c r="M39" i="1"/>
  <c r="J40" i="1"/>
  <c r="K40" i="1"/>
  <c r="L40" i="1"/>
  <c r="M40" i="1"/>
  <c r="J41" i="1"/>
  <c r="K41" i="1"/>
  <c r="L41" i="1"/>
  <c r="M41" i="1"/>
  <c r="J42" i="1"/>
  <c r="K42" i="1"/>
  <c r="L42" i="1"/>
  <c r="M42" i="1"/>
  <c r="J43" i="1"/>
  <c r="K43" i="1"/>
  <c r="L43" i="1"/>
  <c r="M43" i="1"/>
  <c r="J44" i="1"/>
  <c r="K44" i="1"/>
  <c r="L44" i="1"/>
  <c r="M44" i="1"/>
  <c r="J45" i="1"/>
  <c r="K45" i="1"/>
  <c r="L45" i="1"/>
  <c r="M45" i="1"/>
  <c r="J46" i="1"/>
  <c r="K46" i="1"/>
  <c r="L46" i="1"/>
  <c r="M46" i="1"/>
  <c r="J47" i="1"/>
  <c r="K47" i="1"/>
  <c r="L47" i="1"/>
  <c r="M47" i="1"/>
  <c r="J48" i="1"/>
  <c r="K48" i="1"/>
  <c r="L48" i="1"/>
  <c r="M48" i="1"/>
  <c r="J49" i="1"/>
  <c r="K49" i="1"/>
  <c r="L49" i="1"/>
  <c r="M49" i="1"/>
  <c r="J50" i="1"/>
  <c r="K50" i="1"/>
  <c r="L50" i="1"/>
  <c r="M50" i="1"/>
  <c r="J51" i="1"/>
  <c r="K51" i="1"/>
  <c r="L51" i="1"/>
  <c r="M51" i="1"/>
  <c r="J52" i="1"/>
  <c r="K52" i="1"/>
  <c r="L52" i="1"/>
  <c r="M52" i="1"/>
  <c r="M22" i="1"/>
  <c r="L22" i="1"/>
  <c r="K22" i="1"/>
  <c r="J22" i="1"/>
  <c r="J9" i="1"/>
  <c r="K9" i="1"/>
  <c r="L9" i="1"/>
  <c r="M9" i="1"/>
  <c r="J10" i="1"/>
  <c r="K10" i="1"/>
  <c r="L10" i="1"/>
  <c r="M10" i="1"/>
  <c r="J11" i="1"/>
  <c r="K11" i="1"/>
  <c r="L11" i="1"/>
  <c r="M11" i="1"/>
  <c r="J12" i="1"/>
  <c r="K12" i="1"/>
  <c r="L12" i="1"/>
  <c r="M12" i="1"/>
  <c r="J13" i="1"/>
  <c r="K13" i="1"/>
  <c r="L13" i="1"/>
  <c r="M13" i="1"/>
  <c r="J14" i="1"/>
  <c r="K14" i="1"/>
  <c r="L14" i="1"/>
  <c r="M14" i="1"/>
  <c r="J15" i="1"/>
  <c r="K15" i="1"/>
  <c r="L15" i="1"/>
  <c r="M15" i="1"/>
  <c r="J16" i="1"/>
  <c r="K16" i="1"/>
  <c r="L16" i="1"/>
  <c r="M16" i="1"/>
  <c r="J17" i="1"/>
  <c r="K17" i="1"/>
  <c r="L17" i="1"/>
  <c r="M17" i="1"/>
  <c r="M8" i="1"/>
  <c r="L8" i="1"/>
  <c r="K8" i="1"/>
  <c r="J8" i="1"/>
  <c r="N66" i="1" l="1"/>
  <c r="N11" i="1"/>
  <c r="N65" i="1"/>
  <c r="N76" i="1"/>
  <c r="N67" i="1"/>
  <c r="N77" i="1"/>
  <c r="N8" i="1"/>
  <c r="O8" i="1" s="1"/>
  <c r="M18" i="1"/>
  <c r="N79" i="1"/>
  <c r="O79" i="1" s="1"/>
  <c r="K18" i="1"/>
  <c r="N75" i="1"/>
  <c r="L18" i="1"/>
  <c r="N12" i="1"/>
  <c r="N15" i="1"/>
  <c r="N73" i="1"/>
  <c r="K80" i="1"/>
  <c r="N61" i="1"/>
  <c r="N17" i="1"/>
  <c r="N14" i="1"/>
  <c r="N63" i="1"/>
  <c r="N69" i="1"/>
  <c r="N9" i="1"/>
  <c r="N13" i="1"/>
  <c r="N16" i="1"/>
  <c r="N10" i="1"/>
  <c r="M80" i="1"/>
  <c r="J18" i="1"/>
  <c r="N22" i="1"/>
  <c r="O22" i="1" s="1"/>
  <c r="N59" i="1"/>
  <c r="L80" i="1"/>
  <c r="N72" i="1"/>
  <c r="N70" i="1"/>
  <c r="N62" i="1"/>
  <c r="N162" i="1"/>
  <c r="N164" i="1"/>
  <c r="N166" i="1"/>
  <c r="O166" i="1" s="1"/>
  <c r="J80" i="1"/>
  <c r="N78" i="1"/>
  <c r="O78" i="1" s="1"/>
  <c r="N71" i="1"/>
  <c r="O71" i="1" s="1"/>
  <c r="N68" i="1"/>
  <c r="N60" i="1"/>
  <c r="N52" i="1"/>
  <c r="N51" i="1"/>
  <c r="N50" i="1"/>
  <c r="N49" i="1"/>
  <c r="N48" i="1"/>
  <c r="N47" i="1"/>
  <c r="N46" i="1"/>
  <c r="N45" i="1"/>
  <c r="N44" i="1"/>
  <c r="N43" i="1"/>
  <c r="N42" i="1"/>
  <c r="N41" i="1"/>
  <c r="N40" i="1"/>
  <c r="N39" i="1"/>
  <c r="N38" i="1"/>
  <c r="N37" i="1"/>
  <c r="N36" i="1"/>
  <c r="N35" i="1"/>
  <c r="N34" i="1"/>
  <c r="N33" i="1"/>
  <c r="N32" i="1"/>
  <c r="N31" i="1"/>
  <c r="N30" i="1"/>
  <c r="N29" i="1"/>
  <c r="N28" i="1"/>
  <c r="O28" i="1" s="1"/>
  <c r="N27" i="1"/>
  <c r="N26" i="1"/>
  <c r="N25" i="1"/>
  <c r="N24" i="1"/>
  <c r="N23" i="1"/>
  <c r="N74" i="1"/>
  <c r="N64" i="1"/>
  <c r="N85" i="1"/>
  <c r="N86" i="1"/>
  <c r="O86" i="1" s="1"/>
  <c r="N87" i="1"/>
  <c r="O87" i="1" s="1"/>
  <c r="N93" i="1"/>
  <c r="N94" i="1"/>
  <c r="N100" i="1"/>
  <c r="N101" i="1"/>
  <c r="N102" i="1"/>
  <c r="N103" i="1"/>
  <c r="N104" i="1"/>
  <c r="N105" i="1"/>
  <c r="N106" i="1"/>
  <c r="N107" i="1"/>
  <c r="N108" i="1"/>
  <c r="N109" i="1"/>
  <c r="N110" i="1"/>
  <c r="N111" i="1"/>
  <c r="N112" i="1"/>
  <c r="N113" i="1"/>
  <c r="N114" i="1"/>
  <c r="N115" i="1"/>
  <c r="N116" i="1"/>
  <c r="N117" i="1"/>
  <c r="N118" i="1"/>
  <c r="N119" i="1"/>
  <c r="N120" i="1"/>
  <c r="N121" i="1"/>
  <c r="N122" i="1"/>
  <c r="N123" i="1"/>
  <c r="N124" i="1"/>
  <c r="N125" i="1"/>
  <c r="N132" i="1"/>
  <c r="N133" i="1"/>
  <c r="N134" i="1"/>
  <c r="N135" i="1"/>
  <c r="N136" i="1"/>
  <c r="N137" i="1"/>
  <c r="N138" i="1"/>
  <c r="N139" i="1"/>
  <c r="N140" i="1"/>
  <c r="N141" i="1"/>
  <c r="N142" i="1"/>
  <c r="N143" i="1"/>
  <c r="N144" i="1"/>
  <c r="N145" i="1"/>
  <c r="N146" i="1"/>
  <c r="N152" i="1"/>
  <c r="O152" i="1" s="1"/>
  <c r="N153" i="1"/>
  <c r="N154" i="1"/>
  <c r="N155" i="1"/>
  <c r="N156" i="1"/>
  <c r="N161" i="1"/>
  <c r="N163" i="1"/>
  <c r="N165" i="1"/>
  <c r="N167" i="1"/>
  <c r="N172" i="1"/>
  <c r="N177" i="1"/>
  <c r="N178" i="1"/>
  <c r="N179" i="1"/>
  <c r="N180" i="1"/>
  <c r="N181" i="1"/>
  <c r="N182" i="1"/>
  <c r="N183" i="1"/>
  <c r="O183" i="1" s="1"/>
  <c r="N184" i="1"/>
  <c r="O184" i="1" s="1"/>
  <c r="N185" i="1"/>
  <c r="N186" i="1"/>
  <c r="N192" i="1"/>
  <c r="N193" i="1"/>
  <c r="N199" i="1"/>
  <c r="N206" i="1"/>
  <c r="N207" i="1"/>
  <c r="N208" i="1"/>
  <c r="N215" i="1"/>
  <c r="N221" i="1"/>
  <c r="N222" i="1"/>
  <c r="N223" i="1"/>
  <c r="N224" i="1"/>
  <c r="N225" i="1"/>
  <c r="O225" i="1" s="1"/>
  <c r="N226" i="1"/>
  <c r="O226" i="1" s="1"/>
  <c r="N227" i="1"/>
  <c r="N228" i="1"/>
  <c r="N229" i="1"/>
  <c r="N230" i="1"/>
  <c r="O230" i="1" s="1"/>
  <c r="N236" i="1"/>
  <c r="N242" i="1"/>
  <c r="N249" i="1"/>
  <c r="N250" i="1"/>
  <c r="N251" i="1"/>
  <c r="N252" i="1"/>
  <c r="N253" i="1"/>
  <c r="N254" i="1"/>
  <c r="N255" i="1"/>
  <c r="N256" i="1"/>
  <c r="N257" i="1"/>
  <c r="N258" i="1"/>
  <c r="N259" i="1"/>
  <c r="N265" i="1"/>
  <c r="N266" i="1"/>
  <c r="N272" i="1"/>
  <c r="N279" i="1"/>
  <c r="N280" i="1"/>
  <c r="N281" i="1"/>
  <c r="N285" i="1"/>
  <c r="N286" i="1"/>
  <c r="N287" i="1"/>
  <c r="N288" i="1"/>
  <c r="N292" i="1"/>
  <c r="N293" i="1"/>
  <c r="N294" i="1"/>
  <c r="N295" i="1"/>
  <c r="N300" i="1"/>
  <c r="N301" i="1"/>
  <c r="N302" i="1"/>
  <c r="O302" i="1" s="1"/>
  <c r="N303" i="1"/>
  <c r="N309" i="1"/>
  <c r="N314" i="1"/>
  <c r="N315" i="1"/>
  <c r="N316" i="1"/>
  <c r="N317" i="1"/>
  <c r="N318" i="1"/>
  <c r="N319" i="1"/>
  <c r="N465" i="1"/>
  <c r="O465" i="1" s="1"/>
  <c r="N466" i="1"/>
  <c r="N472" i="1"/>
  <c r="N473" i="1"/>
  <c r="N320" i="1"/>
  <c r="N321" i="1"/>
  <c r="N322" i="1"/>
  <c r="N323" i="1"/>
  <c r="N324" i="1"/>
  <c r="N325" i="1"/>
  <c r="N326" i="1"/>
  <c r="N327" i="1"/>
  <c r="N328" i="1"/>
  <c r="N329" i="1"/>
  <c r="N330" i="1"/>
  <c r="N331" i="1"/>
  <c r="N332" i="1"/>
  <c r="N333" i="1"/>
  <c r="N334" i="1"/>
  <c r="N335" i="1"/>
  <c r="N336" i="1"/>
  <c r="N337" i="1"/>
  <c r="N338" i="1"/>
  <c r="N339" i="1"/>
  <c r="N340" i="1"/>
  <c r="N341" i="1"/>
  <c r="N342" i="1"/>
  <c r="N343" i="1"/>
  <c r="N344" i="1"/>
  <c r="N345" i="1"/>
  <c r="O345" i="1" s="1"/>
  <c r="N346" i="1"/>
  <c r="O346" i="1" s="1"/>
  <c r="N347" i="1"/>
  <c r="N348" i="1"/>
  <c r="N349" i="1"/>
  <c r="N350" i="1"/>
  <c r="N351" i="1"/>
  <c r="N352" i="1"/>
  <c r="N353" i="1"/>
  <c r="N354" i="1"/>
  <c r="N355" i="1"/>
  <c r="N360" i="1"/>
  <c r="N361" i="1"/>
  <c r="N362" i="1"/>
  <c r="N368" i="1"/>
  <c r="N369" i="1"/>
  <c r="N373" i="1"/>
  <c r="N374" i="1"/>
  <c r="N375" i="1"/>
  <c r="N376" i="1"/>
  <c r="N377" i="1"/>
  <c r="N378" i="1"/>
  <c r="N379" i="1"/>
  <c r="N385" i="1"/>
  <c r="N386" i="1"/>
  <c r="N387" i="1"/>
  <c r="N388" i="1"/>
  <c r="N392" i="1"/>
  <c r="N393" i="1"/>
  <c r="N394" i="1"/>
  <c r="N400" i="1"/>
  <c r="O400" i="1" s="1"/>
  <c r="N401" i="1"/>
  <c r="N406" i="1"/>
  <c r="N410" i="1"/>
  <c r="N411" i="1"/>
  <c r="N412" i="1"/>
  <c r="N413" i="1"/>
  <c r="N418" i="1"/>
  <c r="N419" i="1"/>
  <c r="N424" i="1"/>
  <c r="N425" i="1"/>
  <c r="N430" i="1"/>
  <c r="N431" i="1"/>
  <c r="N437" i="1"/>
  <c r="N435" i="1"/>
  <c r="N436" i="1"/>
  <c r="N438" i="1"/>
  <c r="N443" i="1"/>
  <c r="N448" i="1"/>
  <c r="N449" i="1"/>
  <c r="N450" i="1"/>
  <c r="N451" i="1"/>
  <c r="N452" i="1"/>
  <c r="N453" i="1"/>
  <c r="N458" i="1"/>
  <c r="N459" i="1"/>
  <c r="N460" i="1"/>
  <c r="N461" i="1"/>
  <c r="N462" i="1"/>
  <c r="N463" i="1"/>
  <c r="O463" i="1" s="1"/>
  <c r="I70" i="1"/>
  <c r="N80" i="1" l="1"/>
  <c r="O70" i="1"/>
  <c r="H414" i="1"/>
  <c r="J414" i="1"/>
  <c r="K414" i="1"/>
  <c r="L414" i="1"/>
  <c r="M414" i="1"/>
  <c r="G414" i="1"/>
  <c r="H380" i="1"/>
  <c r="J380" i="1"/>
  <c r="K380" i="1"/>
  <c r="L380" i="1"/>
  <c r="M380" i="1"/>
  <c r="G380" i="1"/>
  <c r="H356" i="1"/>
  <c r="J356" i="1"/>
  <c r="K356" i="1"/>
  <c r="L356" i="1"/>
  <c r="M356" i="1"/>
  <c r="G356" i="1"/>
  <c r="H126" i="1"/>
  <c r="J126" i="1"/>
  <c r="K126" i="1"/>
  <c r="L126" i="1"/>
  <c r="M126" i="1"/>
  <c r="G126" i="1"/>
  <c r="H53" i="1"/>
  <c r="J53" i="1"/>
  <c r="K53" i="1"/>
  <c r="L53" i="1"/>
  <c r="M53" i="1"/>
  <c r="G53" i="1"/>
  <c r="G454" i="1"/>
  <c r="G18" i="1"/>
  <c r="H389" i="1"/>
  <c r="J389" i="1"/>
  <c r="K389" i="1"/>
  <c r="L389" i="1"/>
  <c r="M389" i="1"/>
  <c r="G389" i="1"/>
  <c r="H231" i="1"/>
  <c r="J231" i="1"/>
  <c r="K231" i="1"/>
  <c r="L231" i="1"/>
  <c r="M231" i="1"/>
  <c r="G231" i="1"/>
  <c r="D476" i="1" l="1"/>
  <c r="K296" i="1"/>
  <c r="K363" i="1"/>
  <c r="K467" i="1"/>
  <c r="L467" i="1"/>
  <c r="M467" i="1"/>
  <c r="J467" i="1"/>
  <c r="J454" i="1"/>
  <c r="K454" i="1"/>
  <c r="L454" i="1"/>
  <c r="M454" i="1"/>
  <c r="J444" i="1"/>
  <c r="K444" i="1"/>
  <c r="L444" i="1"/>
  <c r="M444" i="1"/>
  <c r="J432" i="1"/>
  <c r="K432" i="1"/>
  <c r="L432" i="1"/>
  <c r="M432" i="1"/>
  <c r="J426" i="1"/>
  <c r="K426" i="1"/>
  <c r="L426" i="1"/>
  <c r="M426" i="1"/>
  <c r="J420" i="1"/>
  <c r="K420" i="1"/>
  <c r="L420" i="1"/>
  <c r="M420" i="1"/>
  <c r="J407" i="1"/>
  <c r="K407" i="1"/>
  <c r="L407" i="1"/>
  <c r="M407" i="1"/>
  <c r="J402" i="1"/>
  <c r="K402" i="1"/>
  <c r="L402" i="1"/>
  <c r="M402" i="1"/>
  <c r="J395" i="1"/>
  <c r="K395" i="1"/>
  <c r="L395" i="1"/>
  <c r="M395" i="1"/>
  <c r="J370" i="1"/>
  <c r="K370" i="1"/>
  <c r="L370" i="1"/>
  <c r="M370" i="1"/>
  <c r="J363" i="1"/>
  <c r="L363" i="1"/>
  <c r="M363" i="1"/>
  <c r="J310" i="1"/>
  <c r="K310" i="1"/>
  <c r="L310" i="1"/>
  <c r="M310" i="1"/>
  <c r="J304" i="1"/>
  <c r="K304" i="1"/>
  <c r="L304" i="1"/>
  <c r="M304" i="1"/>
  <c r="M296" i="1"/>
  <c r="J296" i="1"/>
  <c r="L296" i="1"/>
  <c r="J289" i="1"/>
  <c r="K289" i="1"/>
  <c r="L289" i="1"/>
  <c r="M289" i="1"/>
  <c r="J282" i="1"/>
  <c r="K282" i="1"/>
  <c r="L282" i="1"/>
  <c r="M282" i="1"/>
  <c r="J273" i="1"/>
  <c r="K273" i="1"/>
  <c r="L273" i="1"/>
  <c r="M273" i="1"/>
  <c r="J267" i="1"/>
  <c r="K267" i="1"/>
  <c r="L267" i="1"/>
  <c r="M267" i="1"/>
  <c r="J260" i="1"/>
  <c r="K260" i="1"/>
  <c r="L260" i="1"/>
  <c r="M260" i="1"/>
  <c r="J243" i="1"/>
  <c r="K243" i="1"/>
  <c r="L243" i="1"/>
  <c r="M243" i="1"/>
  <c r="J237" i="1"/>
  <c r="K237" i="1"/>
  <c r="L237" i="1"/>
  <c r="M237" i="1"/>
  <c r="J216" i="1"/>
  <c r="K216" i="1"/>
  <c r="L216" i="1"/>
  <c r="M216" i="1"/>
  <c r="J209" i="1"/>
  <c r="K209" i="1"/>
  <c r="L209" i="1"/>
  <c r="M209" i="1"/>
  <c r="J200" i="1"/>
  <c r="K200" i="1"/>
  <c r="L200" i="1"/>
  <c r="M200" i="1"/>
  <c r="J194" i="1"/>
  <c r="K194" i="1"/>
  <c r="L194" i="1"/>
  <c r="M194" i="1"/>
  <c r="J187" i="1"/>
  <c r="K187" i="1"/>
  <c r="L187" i="1"/>
  <c r="M187" i="1"/>
  <c r="J173" i="1"/>
  <c r="K173" i="1"/>
  <c r="L173" i="1"/>
  <c r="M173" i="1"/>
  <c r="J168" i="1"/>
  <c r="K168" i="1"/>
  <c r="L168" i="1"/>
  <c r="M168" i="1"/>
  <c r="M157" i="1"/>
  <c r="J157" i="1"/>
  <c r="K157" i="1"/>
  <c r="L157" i="1"/>
  <c r="J147" i="1"/>
  <c r="K147" i="1"/>
  <c r="L147" i="1"/>
  <c r="M147" i="1"/>
  <c r="J88" i="1"/>
  <c r="K88" i="1"/>
  <c r="L88" i="1"/>
  <c r="M88" i="1"/>
  <c r="J95" i="1"/>
  <c r="K95" i="1"/>
  <c r="L95" i="1"/>
  <c r="M95" i="1"/>
  <c r="I39" i="1"/>
  <c r="O39" i="1" s="1"/>
  <c r="I40" i="1"/>
  <c r="O40" i="1" s="1"/>
  <c r="I41" i="1"/>
  <c r="O41" i="1" s="1"/>
  <c r="I42" i="1"/>
  <c r="O42" i="1" s="1"/>
  <c r="I43" i="1"/>
  <c r="O43" i="1" s="1"/>
  <c r="I44" i="1"/>
  <c r="O44" i="1" s="1"/>
  <c r="I45" i="1"/>
  <c r="O45" i="1" s="1"/>
  <c r="I46" i="1"/>
  <c r="O46" i="1" s="1"/>
  <c r="I47" i="1"/>
  <c r="O47" i="1" s="1"/>
  <c r="I103" i="1"/>
  <c r="O103" i="1" s="1"/>
  <c r="I104" i="1"/>
  <c r="O104" i="1" s="1"/>
  <c r="I105" i="1"/>
  <c r="O105" i="1" s="1"/>
  <c r="I106" i="1"/>
  <c r="O106" i="1" s="1"/>
  <c r="I107" i="1"/>
  <c r="O107" i="1" s="1"/>
  <c r="I108" i="1"/>
  <c r="O108" i="1" s="1"/>
  <c r="I109" i="1"/>
  <c r="O109" i="1" s="1"/>
  <c r="I110" i="1"/>
  <c r="O110" i="1" s="1"/>
  <c r="I112" i="1"/>
  <c r="O112" i="1" s="1"/>
  <c r="I113" i="1"/>
  <c r="O113" i="1" s="1"/>
  <c r="I114" i="1"/>
  <c r="O114" i="1" s="1"/>
  <c r="I115" i="1"/>
  <c r="O115" i="1" s="1"/>
  <c r="I116" i="1"/>
  <c r="O116" i="1" s="1"/>
  <c r="I117" i="1"/>
  <c r="O117" i="1" s="1"/>
  <c r="I118" i="1"/>
  <c r="O118" i="1" s="1"/>
  <c r="I119" i="1"/>
  <c r="O119" i="1" s="1"/>
  <c r="I120" i="1"/>
  <c r="O120" i="1" s="1"/>
  <c r="I121" i="1"/>
  <c r="O121" i="1" s="1"/>
  <c r="I122" i="1"/>
  <c r="O122" i="1" s="1"/>
  <c r="I123" i="1"/>
  <c r="O123" i="1" s="1"/>
  <c r="I124" i="1"/>
  <c r="O124" i="1" s="1"/>
  <c r="I125" i="1"/>
  <c r="O125" i="1" s="1"/>
  <c r="I111" i="1"/>
  <c r="O111" i="1" s="1"/>
  <c r="K476" i="1" l="1"/>
  <c r="N126" i="1"/>
  <c r="N53" i="1"/>
  <c r="N88" i="1"/>
  <c r="H209" i="1"/>
  <c r="G209" i="1"/>
  <c r="H194" i="1"/>
  <c r="G194" i="1"/>
  <c r="H187" i="1"/>
  <c r="G187" i="1"/>
  <c r="H168" i="1"/>
  <c r="G168" i="1"/>
  <c r="H157" i="1"/>
  <c r="G157" i="1"/>
  <c r="H147" i="1"/>
  <c r="G147" i="1"/>
  <c r="H95" i="1"/>
  <c r="G95" i="1"/>
  <c r="H88" i="1"/>
  <c r="G88" i="1"/>
  <c r="H80" i="1"/>
  <c r="G80" i="1"/>
  <c r="H18" i="1"/>
  <c r="H467" i="1" l="1"/>
  <c r="G467" i="1"/>
  <c r="H402" i="1"/>
  <c r="G402" i="1"/>
  <c r="I473" i="1"/>
  <c r="O473" i="1" s="1"/>
  <c r="I472" i="1"/>
  <c r="O472" i="1" s="1"/>
  <c r="I466" i="1"/>
  <c r="O466" i="1" s="1"/>
  <c r="I462" i="1"/>
  <c r="O462" i="1" s="1"/>
  <c r="I461" i="1"/>
  <c r="O461" i="1" s="1"/>
  <c r="I460" i="1"/>
  <c r="O460" i="1" s="1"/>
  <c r="I459" i="1"/>
  <c r="O459" i="1" s="1"/>
  <c r="I458" i="1"/>
  <c r="O458" i="1" s="1"/>
  <c r="I453" i="1"/>
  <c r="O453" i="1" s="1"/>
  <c r="I452" i="1"/>
  <c r="O452" i="1" s="1"/>
  <c r="I451" i="1"/>
  <c r="O451" i="1" s="1"/>
  <c r="I450" i="1"/>
  <c r="O450" i="1" s="1"/>
  <c r="I449" i="1"/>
  <c r="O449" i="1" s="1"/>
  <c r="I448" i="1"/>
  <c r="O448" i="1" s="1"/>
  <c r="I443" i="1"/>
  <c r="O443" i="1" s="1"/>
  <c r="I438" i="1"/>
  <c r="O438" i="1" s="1"/>
  <c r="I436" i="1"/>
  <c r="O436" i="1" s="1"/>
  <c r="I435" i="1"/>
  <c r="O435" i="1" s="1"/>
  <c r="I437" i="1"/>
  <c r="O437" i="1" s="1"/>
  <c r="I431" i="1"/>
  <c r="O431" i="1" s="1"/>
  <c r="I430" i="1"/>
  <c r="O430" i="1" s="1"/>
  <c r="I425" i="1"/>
  <c r="O425" i="1" s="1"/>
  <c r="I424" i="1"/>
  <c r="O424" i="1" s="1"/>
  <c r="I419" i="1"/>
  <c r="O419" i="1" s="1"/>
  <c r="I418" i="1"/>
  <c r="O418" i="1" s="1"/>
  <c r="I413" i="1"/>
  <c r="O413" i="1" s="1"/>
  <c r="I411" i="1"/>
  <c r="O411" i="1" s="1"/>
  <c r="I412" i="1"/>
  <c r="O412" i="1" s="1"/>
  <c r="I410" i="1"/>
  <c r="O410" i="1" s="1"/>
  <c r="I406" i="1"/>
  <c r="O406" i="1" s="1"/>
  <c r="I401" i="1"/>
  <c r="I394" i="1"/>
  <c r="O394" i="1" s="1"/>
  <c r="I393" i="1"/>
  <c r="O393" i="1" s="1"/>
  <c r="I392" i="1"/>
  <c r="O392" i="1" s="1"/>
  <c r="I388" i="1"/>
  <c r="O388" i="1" s="1"/>
  <c r="I386" i="1"/>
  <c r="O386" i="1" s="1"/>
  <c r="I385" i="1"/>
  <c r="O385" i="1" s="1"/>
  <c r="I379" i="1"/>
  <c r="O379" i="1" s="1"/>
  <c r="I377" i="1"/>
  <c r="O377" i="1" s="1"/>
  <c r="I376" i="1"/>
  <c r="O376" i="1" s="1"/>
  <c r="I375" i="1"/>
  <c r="O375" i="1" s="1"/>
  <c r="I374" i="1"/>
  <c r="O374" i="1" s="1"/>
  <c r="I378" i="1"/>
  <c r="O378" i="1" s="1"/>
  <c r="I373" i="1"/>
  <c r="O373" i="1" s="1"/>
  <c r="I369" i="1"/>
  <c r="O369" i="1" s="1"/>
  <c r="I368" i="1"/>
  <c r="O368" i="1" s="1"/>
  <c r="I362" i="1"/>
  <c r="O362" i="1" s="1"/>
  <c r="I361" i="1"/>
  <c r="O361" i="1" s="1"/>
  <c r="I360" i="1"/>
  <c r="O360" i="1" s="1"/>
  <c r="I387" i="1"/>
  <c r="O387" i="1" s="1"/>
  <c r="I355" i="1"/>
  <c r="O355" i="1" s="1"/>
  <c r="I354" i="1"/>
  <c r="O354" i="1" s="1"/>
  <c r="I353" i="1"/>
  <c r="O353" i="1" s="1"/>
  <c r="I352" i="1"/>
  <c r="O352" i="1" s="1"/>
  <c r="I351" i="1"/>
  <c r="O351" i="1" s="1"/>
  <c r="I350" i="1"/>
  <c r="O350" i="1" s="1"/>
  <c r="I349" i="1"/>
  <c r="O349" i="1" s="1"/>
  <c r="I348" i="1"/>
  <c r="O348" i="1" s="1"/>
  <c r="I347" i="1"/>
  <c r="O347" i="1" s="1"/>
  <c r="I344" i="1"/>
  <c r="O344" i="1" s="1"/>
  <c r="I343" i="1"/>
  <c r="O343" i="1" s="1"/>
  <c r="I342" i="1"/>
  <c r="O342" i="1" s="1"/>
  <c r="I341" i="1"/>
  <c r="O341" i="1" s="1"/>
  <c r="I340" i="1"/>
  <c r="O340" i="1" s="1"/>
  <c r="I339" i="1"/>
  <c r="O339" i="1" s="1"/>
  <c r="I338" i="1"/>
  <c r="O338" i="1" s="1"/>
  <c r="I337" i="1"/>
  <c r="O337" i="1" s="1"/>
  <c r="I336" i="1"/>
  <c r="O336" i="1" s="1"/>
  <c r="I335" i="1"/>
  <c r="O335" i="1" s="1"/>
  <c r="I334" i="1"/>
  <c r="O334" i="1" s="1"/>
  <c r="I326" i="1"/>
  <c r="O326" i="1" s="1"/>
  <c r="I333" i="1"/>
  <c r="O333" i="1" s="1"/>
  <c r="I332" i="1"/>
  <c r="O332" i="1" s="1"/>
  <c r="I317" i="1"/>
  <c r="O317" i="1" s="1"/>
  <c r="I331" i="1"/>
  <c r="O331" i="1" s="1"/>
  <c r="I330" i="1"/>
  <c r="O330" i="1" s="1"/>
  <c r="I329" i="1"/>
  <c r="O329" i="1" s="1"/>
  <c r="I328" i="1"/>
  <c r="O328" i="1" s="1"/>
  <c r="I327" i="1"/>
  <c r="O327" i="1" s="1"/>
  <c r="I325" i="1"/>
  <c r="O325" i="1" s="1"/>
  <c r="I324" i="1"/>
  <c r="O324" i="1" s="1"/>
  <c r="I323" i="1"/>
  <c r="O323" i="1" s="1"/>
  <c r="I322" i="1"/>
  <c r="O322" i="1" s="1"/>
  <c r="I321" i="1"/>
  <c r="O321" i="1" s="1"/>
  <c r="I320" i="1"/>
  <c r="O320" i="1" s="1"/>
  <c r="I319" i="1"/>
  <c r="O319" i="1" s="1"/>
  <c r="I318" i="1"/>
  <c r="O318" i="1" s="1"/>
  <c r="I316" i="1"/>
  <c r="O316" i="1" s="1"/>
  <c r="I315" i="1"/>
  <c r="O315" i="1" s="1"/>
  <c r="I314" i="1"/>
  <c r="O314" i="1" s="1"/>
  <c r="I309" i="1"/>
  <c r="O309" i="1" s="1"/>
  <c r="I303" i="1"/>
  <c r="O303" i="1" s="1"/>
  <c r="I301" i="1"/>
  <c r="O301" i="1" s="1"/>
  <c r="I300" i="1"/>
  <c r="O300" i="1" s="1"/>
  <c r="I295" i="1"/>
  <c r="O295" i="1" s="1"/>
  <c r="I294" i="1"/>
  <c r="O294" i="1" s="1"/>
  <c r="I293" i="1"/>
  <c r="O293" i="1" s="1"/>
  <c r="I292" i="1"/>
  <c r="O292" i="1" s="1"/>
  <c r="I288" i="1"/>
  <c r="O288" i="1" s="1"/>
  <c r="I287" i="1"/>
  <c r="O287" i="1" s="1"/>
  <c r="I286" i="1"/>
  <c r="O286" i="1" s="1"/>
  <c r="I285" i="1"/>
  <c r="O285" i="1" s="1"/>
  <c r="I281" i="1"/>
  <c r="O281" i="1" s="1"/>
  <c r="I280" i="1"/>
  <c r="O280" i="1" s="1"/>
  <c r="I279" i="1"/>
  <c r="O279" i="1" s="1"/>
  <c r="I272" i="1"/>
  <c r="O272" i="1" s="1"/>
  <c r="I266" i="1"/>
  <c r="O266" i="1" s="1"/>
  <c r="I265" i="1"/>
  <c r="O265" i="1" s="1"/>
  <c r="I259" i="1"/>
  <c r="O259" i="1" s="1"/>
  <c r="I258" i="1"/>
  <c r="O258" i="1" s="1"/>
  <c r="I257" i="1"/>
  <c r="O257" i="1" s="1"/>
  <c r="I256" i="1"/>
  <c r="O256" i="1" s="1"/>
  <c r="I255" i="1"/>
  <c r="O255" i="1" s="1"/>
  <c r="I254" i="1"/>
  <c r="O254" i="1" s="1"/>
  <c r="I253" i="1"/>
  <c r="O253" i="1" s="1"/>
  <c r="I252" i="1"/>
  <c r="O252" i="1" s="1"/>
  <c r="I251" i="1"/>
  <c r="O251" i="1" s="1"/>
  <c r="I250" i="1"/>
  <c r="O250" i="1" s="1"/>
  <c r="I249" i="1"/>
  <c r="O249" i="1" s="1"/>
  <c r="I242" i="1"/>
  <c r="O242" i="1" s="1"/>
  <c r="I236" i="1"/>
  <c r="O236" i="1" s="1"/>
  <c r="I229" i="1"/>
  <c r="O229" i="1" s="1"/>
  <c r="I228" i="1"/>
  <c r="O228" i="1" s="1"/>
  <c r="I227" i="1"/>
  <c r="O227" i="1" s="1"/>
  <c r="I224" i="1"/>
  <c r="O224" i="1" s="1"/>
  <c r="I223" i="1"/>
  <c r="O223" i="1" s="1"/>
  <c r="I222" i="1"/>
  <c r="O222" i="1" s="1"/>
  <c r="I221" i="1"/>
  <c r="O221" i="1" s="1"/>
  <c r="I11" i="1"/>
  <c r="O11" i="1" s="1"/>
  <c r="I215" i="1"/>
  <c r="O215" i="1" s="1"/>
  <c r="I208" i="1"/>
  <c r="O208" i="1" s="1"/>
  <c r="I207" i="1"/>
  <c r="O207" i="1" s="1"/>
  <c r="I206" i="1"/>
  <c r="O206" i="1" s="1"/>
  <c r="I199" i="1"/>
  <c r="O199" i="1" s="1"/>
  <c r="I193" i="1"/>
  <c r="O193" i="1" s="1"/>
  <c r="I192" i="1"/>
  <c r="O192" i="1" s="1"/>
  <c r="I186" i="1"/>
  <c r="O186" i="1" s="1"/>
  <c r="I185" i="1"/>
  <c r="O185" i="1" s="1"/>
  <c r="I182" i="1"/>
  <c r="O182" i="1" s="1"/>
  <c r="I181" i="1"/>
  <c r="O181" i="1" s="1"/>
  <c r="I180" i="1"/>
  <c r="O180" i="1" s="1"/>
  <c r="I179" i="1"/>
  <c r="O179" i="1" s="1"/>
  <c r="I178" i="1"/>
  <c r="O178" i="1" s="1"/>
  <c r="I177" i="1"/>
  <c r="O177" i="1" s="1"/>
  <c r="I172" i="1"/>
  <c r="I167" i="1"/>
  <c r="O167" i="1" s="1"/>
  <c r="I165" i="1"/>
  <c r="O165" i="1" s="1"/>
  <c r="I164" i="1"/>
  <c r="O164" i="1" s="1"/>
  <c r="I163" i="1"/>
  <c r="O163" i="1" s="1"/>
  <c r="I162" i="1"/>
  <c r="O162" i="1" s="1"/>
  <c r="I161" i="1"/>
  <c r="O161" i="1" s="1"/>
  <c r="I156" i="1"/>
  <c r="O156" i="1" s="1"/>
  <c r="I155" i="1"/>
  <c r="O155" i="1" s="1"/>
  <c r="I154" i="1"/>
  <c r="O154" i="1" s="1"/>
  <c r="I153" i="1"/>
  <c r="O153" i="1" s="1"/>
  <c r="I146" i="1"/>
  <c r="O146" i="1" s="1"/>
  <c r="I145" i="1"/>
  <c r="O145" i="1" s="1"/>
  <c r="I144" i="1"/>
  <c r="O144" i="1" s="1"/>
  <c r="I143" i="1"/>
  <c r="O143" i="1" s="1"/>
  <c r="I142" i="1"/>
  <c r="O142" i="1" s="1"/>
  <c r="I141" i="1"/>
  <c r="O141" i="1" s="1"/>
  <c r="I140" i="1"/>
  <c r="O140" i="1" s="1"/>
  <c r="I139" i="1"/>
  <c r="O139" i="1" s="1"/>
  <c r="I138" i="1"/>
  <c r="O138" i="1" s="1"/>
  <c r="I137" i="1"/>
  <c r="O137" i="1" s="1"/>
  <c r="I136" i="1"/>
  <c r="O136" i="1" s="1"/>
  <c r="I135" i="1"/>
  <c r="O135" i="1" s="1"/>
  <c r="I134" i="1"/>
  <c r="O134" i="1" s="1"/>
  <c r="I133" i="1"/>
  <c r="O133" i="1" s="1"/>
  <c r="I132" i="1"/>
  <c r="O132" i="1" s="1"/>
  <c r="I102" i="1"/>
  <c r="O102" i="1" s="1"/>
  <c r="I101" i="1"/>
  <c r="O101" i="1" s="1"/>
  <c r="I100" i="1"/>
  <c r="O100" i="1" s="1"/>
  <c r="I93" i="1"/>
  <c r="O93" i="1" s="1"/>
  <c r="I94" i="1"/>
  <c r="O94" i="1" s="1"/>
  <c r="I85" i="1"/>
  <c r="O85" i="1" s="1"/>
  <c r="I77" i="1"/>
  <c r="O77" i="1" s="1"/>
  <c r="I76" i="1"/>
  <c r="O76" i="1" s="1"/>
  <c r="I75" i="1"/>
  <c r="O75" i="1" s="1"/>
  <c r="I74" i="1"/>
  <c r="O74" i="1" s="1"/>
  <c r="I73" i="1"/>
  <c r="O73" i="1" s="1"/>
  <c r="I72" i="1"/>
  <c r="O72" i="1" s="1"/>
  <c r="I69" i="1"/>
  <c r="O69" i="1" s="1"/>
  <c r="I68" i="1"/>
  <c r="O68" i="1" s="1"/>
  <c r="I67" i="1"/>
  <c r="O67" i="1" s="1"/>
  <c r="I66" i="1"/>
  <c r="O66" i="1" s="1"/>
  <c r="I65" i="1"/>
  <c r="O65" i="1" s="1"/>
  <c r="I64" i="1"/>
  <c r="O64" i="1" s="1"/>
  <c r="I63" i="1"/>
  <c r="O63" i="1" s="1"/>
  <c r="I62" i="1"/>
  <c r="O62" i="1" s="1"/>
  <c r="I61" i="1"/>
  <c r="O61" i="1" s="1"/>
  <c r="I60" i="1"/>
  <c r="O60" i="1" s="1"/>
  <c r="I59" i="1"/>
  <c r="O59" i="1" s="1"/>
  <c r="I23" i="1"/>
  <c r="O23" i="1" s="1"/>
  <c r="I24" i="1"/>
  <c r="O24" i="1" s="1"/>
  <c r="I25" i="1"/>
  <c r="O25" i="1" s="1"/>
  <c r="I26" i="1"/>
  <c r="O26" i="1" s="1"/>
  <c r="I27" i="1"/>
  <c r="O27" i="1" s="1"/>
  <c r="I29" i="1"/>
  <c r="O29" i="1" s="1"/>
  <c r="I30" i="1"/>
  <c r="O30" i="1" s="1"/>
  <c r="I31" i="1"/>
  <c r="O31" i="1" s="1"/>
  <c r="I33" i="1"/>
  <c r="O33" i="1" s="1"/>
  <c r="I34" i="1"/>
  <c r="O34" i="1" s="1"/>
  <c r="I35" i="1"/>
  <c r="O35" i="1" s="1"/>
  <c r="I36" i="1"/>
  <c r="O36" i="1" s="1"/>
  <c r="I37" i="1"/>
  <c r="O37" i="1" s="1"/>
  <c r="I38" i="1"/>
  <c r="O38" i="1" s="1"/>
  <c r="I32" i="1"/>
  <c r="O32" i="1" s="1"/>
  <c r="I48" i="1"/>
  <c r="O48" i="1" s="1"/>
  <c r="I49" i="1"/>
  <c r="O49" i="1" s="1"/>
  <c r="I50" i="1"/>
  <c r="O50" i="1" s="1"/>
  <c r="I51" i="1"/>
  <c r="O51" i="1" s="1"/>
  <c r="I52" i="1"/>
  <c r="O52" i="1" s="1"/>
  <c r="I10" i="1"/>
  <c r="O10" i="1" s="1"/>
  <c r="I12" i="1"/>
  <c r="O12" i="1" s="1"/>
  <c r="I13" i="1"/>
  <c r="O13" i="1" s="1"/>
  <c r="I14" i="1"/>
  <c r="O14" i="1" s="1"/>
  <c r="I15" i="1"/>
  <c r="O15" i="1" s="1"/>
  <c r="I16" i="1"/>
  <c r="O16" i="1" s="1"/>
  <c r="I17" i="1"/>
  <c r="O17" i="1" s="1"/>
  <c r="I9" i="1"/>
  <c r="O9" i="1" s="1"/>
  <c r="J474" i="1"/>
  <c r="J476" i="1" s="1"/>
  <c r="H173" i="1"/>
  <c r="G173" i="1"/>
  <c r="I402" i="1" l="1"/>
  <c r="O401" i="1"/>
  <c r="O80" i="1"/>
  <c r="I173" i="1"/>
  <c r="O172" i="1"/>
  <c r="I380" i="1"/>
  <c r="I414" i="1"/>
  <c r="I356" i="1"/>
  <c r="I126" i="1"/>
  <c r="O53" i="1"/>
  <c r="I53" i="1"/>
  <c r="I389" i="1"/>
  <c r="I231" i="1"/>
  <c r="I474" i="1"/>
  <c r="I88" i="1"/>
  <c r="O126" i="1"/>
  <c r="I157" i="1"/>
  <c r="I187" i="1"/>
  <c r="I95" i="1"/>
  <c r="I168" i="1"/>
  <c r="I147" i="1"/>
  <c r="I194" i="1"/>
  <c r="I209" i="1"/>
  <c r="I80" i="1"/>
  <c r="I18" i="1"/>
  <c r="I467" i="1"/>
  <c r="O414" i="1" l="1"/>
  <c r="N414" i="1"/>
  <c r="O380" i="1"/>
  <c r="N380" i="1"/>
  <c r="O356" i="1"/>
  <c r="N356" i="1"/>
  <c r="O231" i="1"/>
  <c r="O389" i="1"/>
  <c r="N389" i="1"/>
  <c r="N231" i="1"/>
  <c r="N467" i="1"/>
  <c r="O147" i="1"/>
  <c r="N147" i="1"/>
  <c r="O194" i="1"/>
  <c r="N168" i="1"/>
  <c r="O168" i="1"/>
  <c r="N194" i="1"/>
  <c r="O209" i="1"/>
  <c r="N209" i="1"/>
  <c r="O95" i="1"/>
  <c r="N95" i="1"/>
  <c r="N157" i="1"/>
  <c r="N187" i="1"/>
  <c r="N18" i="1"/>
  <c r="O88" i="1"/>
  <c r="O157" i="1"/>
  <c r="O187" i="1"/>
  <c r="O18" i="1"/>
  <c r="O467" i="1"/>
  <c r="O402" i="1"/>
  <c r="N402" i="1"/>
  <c r="N474" i="1"/>
  <c r="O173" i="1"/>
  <c r="N173" i="1"/>
  <c r="H432" i="1"/>
  <c r="G432" i="1"/>
  <c r="H426" i="1"/>
  <c r="I426" i="1"/>
  <c r="G426" i="1"/>
  <c r="H420" i="1"/>
  <c r="G420" i="1"/>
  <c r="H395" i="1"/>
  <c r="I395" i="1"/>
  <c r="G395" i="1"/>
  <c r="H370" i="1"/>
  <c r="I370" i="1"/>
  <c r="G370" i="1"/>
  <c r="H363" i="1"/>
  <c r="I363" i="1"/>
  <c r="G363" i="1"/>
  <c r="H304" i="1"/>
  <c r="I304" i="1"/>
  <c r="G304" i="1"/>
  <c r="H296" i="1"/>
  <c r="I296" i="1"/>
  <c r="G296" i="1"/>
  <c r="H289" i="1"/>
  <c r="I289" i="1"/>
  <c r="G289" i="1"/>
  <c r="H282" i="1"/>
  <c r="G282" i="1"/>
  <c r="H273" i="1"/>
  <c r="I273" i="1"/>
  <c r="G273" i="1"/>
  <c r="H267" i="1"/>
  <c r="I267" i="1"/>
  <c r="G267" i="1"/>
  <c r="H260" i="1"/>
  <c r="G260" i="1"/>
  <c r="H200" i="1"/>
  <c r="I200" i="1"/>
  <c r="O200" i="1"/>
  <c r="G200" i="1"/>
  <c r="H237" i="1"/>
  <c r="I237" i="1"/>
  <c r="G237" i="1"/>
  <c r="H216" i="1"/>
  <c r="I216" i="1"/>
  <c r="G216" i="1"/>
  <c r="H243" i="1"/>
  <c r="I243" i="1"/>
  <c r="G243" i="1"/>
  <c r="H474" i="1"/>
  <c r="L474" i="1"/>
  <c r="L476" i="1" s="1"/>
  <c r="M474" i="1"/>
  <c r="M476" i="1" s="1"/>
  <c r="G474" i="1"/>
  <c r="H454" i="1"/>
  <c r="I454" i="1"/>
  <c r="H444" i="1"/>
  <c r="I444" i="1"/>
  <c r="G444" i="1"/>
  <c r="H407" i="1"/>
  <c r="I407" i="1"/>
  <c r="G407" i="1"/>
  <c r="H310" i="1"/>
  <c r="I310" i="1"/>
  <c r="G310" i="1"/>
  <c r="H476" i="1" l="1"/>
  <c r="N200" i="1"/>
  <c r="N426" i="1"/>
  <c r="N420" i="1"/>
  <c r="N363" i="1"/>
  <c r="N432" i="1"/>
  <c r="N273" i="1"/>
  <c r="N395" i="1"/>
  <c r="I260" i="1"/>
  <c r="N267" i="1" l="1"/>
  <c r="N304" i="1"/>
  <c r="O370" i="1"/>
  <c r="N370" i="1"/>
  <c r="N296" i="1"/>
  <c r="N289" i="1"/>
  <c r="N260" i="1"/>
  <c r="O216" i="1"/>
  <c r="N216" i="1"/>
  <c r="O273" i="1"/>
  <c r="O237" i="1"/>
  <c r="N237" i="1"/>
  <c r="O267" i="1"/>
  <c r="O444" i="1"/>
  <c r="N444" i="1"/>
  <c r="O407" i="1"/>
  <c r="N407" i="1"/>
  <c r="O426" i="1"/>
  <c r="O363" i="1"/>
  <c r="O395" i="1"/>
  <c r="O454" i="1"/>
  <c r="N454" i="1"/>
  <c r="O310" i="1"/>
  <c r="N310" i="1"/>
  <c r="O296" i="1"/>
  <c r="O289" i="1"/>
  <c r="O304" i="1"/>
  <c r="O260" i="1" l="1"/>
  <c r="N282" i="1"/>
  <c r="I282" i="1" l="1"/>
  <c r="O282" i="1" l="1"/>
  <c r="O474" i="1" l="1"/>
  <c r="I420" i="1" l="1"/>
  <c r="I432" i="1"/>
  <c r="O432" i="1"/>
  <c r="O243" i="1"/>
  <c r="N243" i="1"/>
  <c r="N476" i="1" s="1"/>
  <c r="O420" i="1"/>
  <c r="G476" i="1"/>
  <c r="I476" i="1" l="1"/>
  <c r="G479" i="1" s="1"/>
  <c r="O476" i="1"/>
</calcChain>
</file>

<file path=xl/sharedStrings.xml><?xml version="1.0" encoding="utf-8"?>
<sst xmlns="http://schemas.openxmlformats.org/spreadsheetml/2006/main" count="1796" uniqueCount="397">
  <si>
    <t>AFP</t>
  </si>
  <si>
    <t>ISR</t>
  </si>
  <si>
    <t>SFS</t>
  </si>
  <si>
    <t>DIRECCION DE SERVICIOS DE ATENCION A EMERGENCIAS EXTRA HOSPITALARIA</t>
  </si>
  <si>
    <t>DIOMEL ALEXIS GARCIA GARCIA</t>
  </si>
  <si>
    <t>COORDINADOR (A)</t>
  </si>
  <si>
    <t>SUPERVISOR DE LOGISTICA</t>
  </si>
  <si>
    <t>DONATO TEJADA QUIÑONES</t>
  </si>
  <si>
    <t>FACILITADOR</t>
  </si>
  <si>
    <t>SOPORTE TECNICO INFORMATICO</t>
  </si>
  <si>
    <t>HILARIO RAUL BAEZ MERAN</t>
  </si>
  <si>
    <t>DIVISION DE FISCALIZACION - DAEH</t>
  </si>
  <si>
    <t>JOEL DIAZ MADE</t>
  </si>
  <si>
    <t>ANALISTA</t>
  </si>
  <si>
    <t>CENTRO DE REGULACION DE URGENCIAS Y EMERGENCIAS GRAN SANTO DOMINGO - DAEH</t>
  </si>
  <si>
    <t>NICAURI MATEO OGANDO</t>
  </si>
  <si>
    <t>TECNICO ADMINISTRATIVO</t>
  </si>
  <si>
    <t>WASCAR  FRANCISCO AQUINO SANCHEZ</t>
  </si>
  <si>
    <t>TECNICO DE REFRIGERACION</t>
  </si>
  <si>
    <t>AURELINA VITTINI JIMENEZ</t>
  </si>
  <si>
    <t>ANALISTA LEGAL</t>
  </si>
  <si>
    <t>CRISTIAN OCTAVIO TEJADA REYES</t>
  </si>
  <si>
    <t>ESMIRNA RODRIGUEZ DE DE JESUS</t>
  </si>
  <si>
    <t>ANALISTA DE RECURSOS HUMANOS</t>
  </si>
  <si>
    <t>YUNEIDA MERCEDES PAULA REYES</t>
  </si>
  <si>
    <t>LUIS ENRIQUE ENCARNACION</t>
  </si>
  <si>
    <t>ISARY MARY TRINIDAD PEREZ</t>
  </si>
  <si>
    <t>LEIDYS STEPHANIA MATOS LUIS</t>
  </si>
  <si>
    <t>LAUREANO EDRIELLE ROMANO MARRERO</t>
  </si>
  <si>
    <t>COORDINADOR (A) DE LOGISTICA</t>
  </si>
  <si>
    <t>EDELY ZABALA ZABALA</t>
  </si>
  <si>
    <t>MIGUELLI MARIA PEREZ ABREU</t>
  </si>
  <si>
    <t>ROSSANNA CRISTINA DELGADO FIGUEROA</t>
  </si>
  <si>
    <t>ISDELANIA CRUZ LEONARDO</t>
  </si>
  <si>
    <t>NABILL MASSIEL MORA ARIAS</t>
  </si>
  <si>
    <t>DAHIANA GERONIMO ALBERTO</t>
  </si>
  <si>
    <t>COORDINADORA</t>
  </si>
  <si>
    <t>YUBELKY MANUELA VALDEZ MORONTA</t>
  </si>
  <si>
    <t>YRONELIS LANDA RODRIGUEZ</t>
  </si>
  <si>
    <t>JUANA NAROLIN MEJIA MEDINA</t>
  </si>
  <si>
    <t>VERONICA JIMENEZ ENCARNACION</t>
  </si>
  <si>
    <t>ARISLEIDY CAROLINA ROMERO VILLALONA</t>
  </si>
  <si>
    <t>LUIS ALFREDO ORTIZ</t>
  </si>
  <si>
    <t>CARMEN TERESA TAVERAS DE LOS SANTOS</t>
  </si>
  <si>
    <t>MIJAIL DANIEL DECENA GUZMAN</t>
  </si>
  <si>
    <t>LUCEIDY VOLQUEZ SANCHEZ</t>
  </si>
  <si>
    <t>PERIODISTA</t>
  </si>
  <si>
    <t>CARLOS ALFREDO MONTERO ABREU</t>
  </si>
  <si>
    <t>ROSA ALBA ESCALANTE FELIZ</t>
  </si>
  <si>
    <t>ALEXANDRA ALCANTARA VICTORINO</t>
  </si>
  <si>
    <t>GUARINA YSAMAR RODRIGUEZ MATOS</t>
  </si>
  <si>
    <t>LOURDES MARIA JIMENEZ ENCARNACION</t>
  </si>
  <si>
    <t>YOVELYS GONZALEZ PLATA</t>
  </si>
  <si>
    <t>CESARINA ALTAGRACIA FELIZ CASTILLO</t>
  </si>
  <si>
    <t>CENTRO DE REGULACION DE URGENCIAS Y EMERGENCIAS MONTE PLATA- DAEH</t>
  </si>
  <si>
    <t>LICET PATRICIA MUÑOZ MEDRANO</t>
  </si>
  <si>
    <t>CENTRO DE REGULACION DE URGENCIAS Y EMERGENCIAS SAN JOSE DE OCOA- DAEH</t>
  </si>
  <si>
    <t>JUANA ALTAGRACIA MORDAN GENAO</t>
  </si>
  <si>
    <t>CENTRO DE REGULACION DE URGENCIAS Y EMERGENCIAS SANTIAGO DE LOS CABALLEROS- DAEH</t>
  </si>
  <si>
    <t>JOSE ANTONIO CONTRERAS SANTOS</t>
  </si>
  <si>
    <t>ANALISTA DE CALIDAD</t>
  </si>
  <si>
    <t>COORDINADOR (A) ADMINISTRATIV</t>
  </si>
  <si>
    <t>NELSON DE JESUS BAUTISTA FERNANDEZ</t>
  </si>
  <si>
    <t>JOSE MIGUEL PEREZ MARTINEZ</t>
  </si>
  <si>
    <t>BIANELA ALMONTE RIVAS</t>
  </si>
  <si>
    <t>YIRDA DURAN BRIOSO</t>
  </si>
  <si>
    <t>CENTRO DE REGULACION DE URGENCIAS Y EMERGENCIAS ESPAILLAT- DAEH</t>
  </si>
  <si>
    <t>MELVIN DARIO PICHARDO</t>
  </si>
  <si>
    <t>CENTRO DE REGULACION DE URGENCIAS Y EMERGENCIAS DUARTE- DAEH</t>
  </si>
  <si>
    <t>JULIO ANGEL ROSARIO SANCHEZ</t>
  </si>
  <si>
    <t>MARCIAL LUCIANO ORTEGA</t>
  </si>
  <si>
    <t>JOSE RAMON MOREL CORDERO</t>
  </si>
  <si>
    <t>LUIS ARIEL AMARANTE ABREU</t>
  </si>
  <si>
    <t>CENTRO DE REGULACION DE URGENCIAS Y EMERGENCIAS HERMANAS MIRABAL- DAEH</t>
  </si>
  <si>
    <t>LUIS ALFREDO DE LUNA RODRIGUEZ</t>
  </si>
  <si>
    <t>EDISON LANTIGUA CRUZ</t>
  </si>
  <si>
    <t>CENTRO DE REGULACION DE URGENCIAS Y EMERGENCIAS MARIA TRINIDAD SANCHEZ- DAEH</t>
  </si>
  <si>
    <t>WENDERLY ROMAN OZORIA MARTE</t>
  </si>
  <si>
    <t>FEDERICO MANUEL ALMONTE BISONO</t>
  </si>
  <si>
    <t>MARIA ALEXANDRA VICIOSO RODRIGUEZ</t>
  </si>
  <si>
    <t>CENTRO DE REGULACION DE URGENCIAS Y EMERGENCIAS SAMANA - DAEH</t>
  </si>
  <si>
    <t>GERMAN JAZMIN FIGARO</t>
  </si>
  <si>
    <t>CHAYANNE GERONIMO ANDERSON</t>
  </si>
  <si>
    <t>CENTRO DE REGULACION DE URGENCIAS Y EMERGENCIAS BARAHONA- DAEH</t>
  </si>
  <si>
    <t>MARCELINO GOMEZ MORETA</t>
  </si>
  <si>
    <t>SUPERVISOR (A)</t>
  </si>
  <si>
    <t>RONALD MIGUEL FERRERAS BORGES</t>
  </si>
  <si>
    <t>JOSE MANUEL FELIZ CUELLO</t>
  </si>
  <si>
    <t>CENTRO DE REGULACION DE URGENCIAS Y EMERGENCIAS PEDERNALES- DAEH</t>
  </si>
  <si>
    <t>ROMA AMELINA ESPINAL ESPINAL</t>
  </si>
  <si>
    <t>TECNICO DE RECURSOS HUMANOS</t>
  </si>
  <si>
    <t>LUIS DAVID PEREZ PERDOMO</t>
  </si>
  <si>
    <t>RUDILANNIA PEREZ PIMENTEL</t>
  </si>
  <si>
    <t>SAMUEL ELIAS MANCEBO RIVAS</t>
  </si>
  <si>
    <t>SOPORTE INFORMATICO</t>
  </si>
  <si>
    <t>CENTRO DE REGULACION DE URGENCIAS Y EMERGENCIAS LA ALTAGRACIA - DAEH</t>
  </si>
  <si>
    <t>PATRICIA ANTONIA MEDINA ANTIGUA</t>
  </si>
  <si>
    <t>COORDINADOR (A) REGIONAL</t>
  </si>
  <si>
    <t>JOSE ALFREDO GUERRERO AVILA</t>
  </si>
  <si>
    <t>JUAN MANUEL GARCIA SOLANO</t>
  </si>
  <si>
    <t>JONATAN ALFONSECA DE JESUS</t>
  </si>
  <si>
    <t>FRANCISCO JAVIER GONZALEZ RODRIGUEZ</t>
  </si>
  <si>
    <t>JOSE RAFAEL HERNANDEZ HIDALGO</t>
  </si>
  <si>
    <t>CENTRO DE REGULACION DE URGENCIAS Y EMERGENCIAS SAN PEDRO DE MACORIS- DAEH</t>
  </si>
  <si>
    <t>DIONISIO ANTONIO BURGOS LAMBERTUS</t>
  </si>
  <si>
    <t>CENTRO DE REGULACION DE URGENCIAS Y EMERGENCIAS HATO MAYOR DEL REY- DAEH</t>
  </si>
  <si>
    <t>HECTOR MARTE PEREZ</t>
  </si>
  <si>
    <t>LOANNY KARINA RONDON RIJO</t>
  </si>
  <si>
    <t>SUPERVISOR(A)</t>
  </si>
  <si>
    <t>CECILIO CASTILLO SANTANA</t>
  </si>
  <si>
    <t>CENTRO DE REGULACION DE URGENCIAS Y EMERGENCIAS EL SEIBO- DAEH</t>
  </si>
  <si>
    <t>ADOLFO ALEXANDER PEGUERO PEGUERO</t>
  </si>
  <si>
    <t>JUAN ELIAS MONEGRO ROSARIO</t>
  </si>
  <si>
    <t>CARLOS LENDY VILLAR VILLEGAS</t>
  </si>
  <si>
    <t>CENTRO DE REGULACION DE URGENCIAS Y EMERGENCIAS AZUA DE COMPOSTELA- DAEH</t>
  </si>
  <si>
    <t>DOMINGO ANTONIO COMPRES MATOS</t>
  </si>
  <si>
    <t>CENTRO DE REGULACION DE URGENCIAS Y EMERGENCIAS SAN JUAN DE LA MAGUANA- DAEH</t>
  </si>
  <si>
    <t>JOSE AUGUSTO DUVAL GARCIA</t>
  </si>
  <si>
    <t>DELIA RUTH HERRERA TAPIA</t>
  </si>
  <si>
    <t>ROCHANGELY TIFA RODRIGUEZ</t>
  </si>
  <si>
    <t>CENTRO DE REGULACION DE URGENCIAS Y EMERGENCIAS VALVERDE-DAEH</t>
  </si>
  <si>
    <t>ADRIEL NICOLAS NUÑEZ AMARANTE</t>
  </si>
  <si>
    <t>LEURIS JOSE GALVEZ MANZUETA</t>
  </si>
  <si>
    <t>CENTRO DE REGULACION DE URGENCIAS Y EMERGENCIAS LA VEGA-DAEH</t>
  </si>
  <si>
    <t>HIKARI HODAI SORIANO</t>
  </si>
  <si>
    <t>LUCIA BIENVENIDA VERAS ROSARIO</t>
  </si>
  <si>
    <t>CENTRO DE REGULACION DE URGENCIAS Y EMERGENCIAS SANCHEZ RAMIREZ- DAEH</t>
  </si>
  <si>
    <t>JOSE GABRIEL RODRIGUEZ SANTOS</t>
  </si>
  <si>
    <t>MIGUEL ANTONIO CORCINO MOREL</t>
  </si>
  <si>
    <t>LORENZO MANUEL SALDAÑA LORA</t>
  </si>
  <si>
    <t>AURIS ROSA VASQUEZ</t>
  </si>
  <si>
    <t>LAURA STEPHANY CONCET JIMINIAN</t>
  </si>
  <si>
    <t>CARMEN YANIRA DANIEL JOSE</t>
  </si>
  <si>
    <t>DEPARTAMENTO DE PLANIFICACION Y DESARROLLO- DAEH</t>
  </si>
  <si>
    <t>ENCARGADO (A) DE PLANIFICACIO</t>
  </si>
  <si>
    <t>DIVISION DE CALIDAD EN LA GESTION -DAEH</t>
  </si>
  <si>
    <t>SHEYLA CONSUEGRA GONZALEZ</t>
  </si>
  <si>
    <t>ENCARGADO DE CALIDAD EN LA GE</t>
  </si>
  <si>
    <t>MARIO ANTONIO SANCHEZ RAMIREZ</t>
  </si>
  <si>
    <t>TECNICO DE CALIDAD EN LA GEST</t>
  </si>
  <si>
    <t>DEPARTAMENTO DE RECURSOS HUMANOS - DAEH</t>
  </si>
  <si>
    <t>YOKAIRA CARIDAD GUZMAN REYES</t>
  </si>
  <si>
    <t>CARLENY MASSIEL MATOS LUIS</t>
  </si>
  <si>
    <t>GENESIS ARLEEN PAULINO REYES</t>
  </si>
  <si>
    <t>ALEJANDRINA PEÑA LEBRON</t>
  </si>
  <si>
    <t>MOISES ARIEL DAVILA RUIZ</t>
  </si>
  <si>
    <t>ANALISTA DE SISTEMAS INFORMAT</t>
  </si>
  <si>
    <t>CARMEN MARIA VALDEZ</t>
  </si>
  <si>
    <t>VICKIANA MARISOL MEJIA GONZALEZ</t>
  </si>
  <si>
    <t>ANALISTA DE RECLUTAMIENTO Y S</t>
  </si>
  <si>
    <t>MAYERLIN JORGE ESCOTO</t>
  </si>
  <si>
    <t>RAMON IGNACIO DIAZ RODRIGUEZ</t>
  </si>
  <si>
    <t>YAMAIRIS JIMENEZ HERNANDEZ</t>
  </si>
  <si>
    <t>JULIO CESAR GONZALEZ</t>
  </si>
  <si>
    <t>JENNY MONEGRO LIRIANO</t>
  </si>
  <si>
    <t>ANALISTA DE CAPACITACION Y DE</t>
  </si>
  <si>
    <t>ZULEIKA MARBELYS VASQUEZ RIJO</t>
  </si>
  <si>
    <t>YISSEL ALTAGRACIA SANCHEZ ORTIZ</t>
  </si>
  <si>
    <t>GRECIA MARIA GOMEZ CRISOSTOMO</t>
  </si>
  <si>
    <t>BRYAN JESUS SUAREZ DE PEÑA</t>
  </si>
  <si>
    <t>DARIANA PEREZ ABREU</t>
  </si>
  <si>
    <t>YAELMI CAMILLE LOPEZ FERNANDEZ</t>
  </si>
  <si>
    <t>CARMEN ALTAGRACIA GERMAN DIAZ</t>
  </si>
  <si>
    <t>ANTONIO FRANCISCO MARTINEZ GARRIDO</t>
  </si>
  <si>
    <t>ENCARGADO (A) DE NOMINA</t>
  </si>
  <si>
    <t>VANESSA OGANDO SUERO</t>
  </si>
  <si>
    <t>DEPARTAMENTO JURIDICO- DAEH</t>
  </si>
  <si>
    <t>DERLIN JASSER PAULINO PIMENTEL</t>
  </si>
  <si>
    <t>QUILINO DE LOS SANTOS CARABALLO</t>
  </si>
  <si>
    <t>ROSANNA ISABEL PEREZ HEREDIA</t>
  </si>
  <si>
    <t>ELEAZAR TOMAS DISLA MAYI</t>
  </si>
  <si>
    <t>LLOVISNA NATALI PUJOLS PEREYRA</t>
  </si>
  <si>
    <t>RADHAMES JIMENEZ RAMIREZ</t>
  </si>
  <si>
    <t>ADOLFO PEREZ PEREZ</t>
  </si>
  <si>
    <t>ENCARGADO</t>
  </si>
  <si>
    <t>DEPARTAMENTO ADMINISTRATIVO FINANCIERO- DAEH</t>
  </si>
  <si>
    <t>DAIRY ANTONIA DE AZA ALVARADO</t>
  </si>
  <si>
    <t>ENCARGADO DE PRESUPUESTO</t>
  </si>
  <si>
    <t>MAYELIN PEGUERO ROMERO</t>
  </si>
  <si>
    <t>PABLO ENMANUEL GOMEZ MALLOL</t>
  </si>
  <si>
    <t>JESSICA ANYELINA DE LEON CAPELLAN</t>
  </si>
  <si>
    <t>NIDIA DE OLEO OGANDO</t>
  </si>
  <si>
    <t>ELAYNE DE LOS MILAGROS BAEZ TIRADO</t>
  </si>
  <si>
    <t>SECCION DE CONTROL DE BIENES- DAEH</t>
  </si>
  <si>
    <t>STEFANY CHESTARO VALERIO</t>
  </si>
  <si>
    <t>PEDRO ESPINOSA RAMIREZ</t>
  </si>
  <si>
    <t>SECCION DE SERVICIOS GENERALES -DAEH</t>
  </si>
  <si>
    <t>FREDDY NICANOR GONZALEZ PIMENTEL</t>
  </si>
  <si>
    <t>SECCION DE CORRESPONDENCIA- DAEH</t>
  </si>
  <si>
    <t>DIVISION DE TRANSPORTACION Y MANTENIMIENTO -DAEH</t>
  </si>
  <si>
    <t>EDISON RAMON FRIAS ESPINO</t>
  </si>
  <si>
    <t>TECNICO DE MANTENIMIENTO</t>
  </si>
  <si>
    <t>HENDERSON NACOR FRIAS DIAZ</t>
  </si>
  <si>
    <t>XEUSY MERCEDES ARAUJO CORNIELLE</t>
  </si>
  <si>
    <t>GABRIELA ALEXANDRA SOSA CONCEPCION</t>
  </si>
  <si>
    <t>SORAH EDHIT BACHA REYES</t>
  </si>
  <si>
    <t>DIVISION FINANCIERA- DAEH</t>
  </si>
  <si>
    <t>FRANCISCO ALBERTO SANCHEZ PERDOMO</t>
  </si>
  <si>
    <t>YOKASTA ALEXANDRA TAPIA MARTINEZ</t>
  </si>
  <si>
    <t>ENCARGADO DE CONTABILIDAD</t>
  </si>
  <si>
    <t>FRANCISCO ALBERTO BORDA CACERES</t>
  </si>
  <si>
    <t>ANALISTA FINANCIERO</t>
  </si>
  <si>
    <t>MARIA DEL CARMEN ARIAS DUARTE</t>
  </si>
  <si>
    <t>CONTADOR</t>
  </si>
  <si>
    <t>ANALISTA DE PRESUPUESTO</t>
  </si>
  <si>
    <t>LEYDI RAYMIL ARIAS HIRALDO</t>
  </si>
  <si>
    <t>DEPARTAMENTO DE TECNOLOGIAS DE LA INFORMACION Y COMUNICACION- DAEH</t>
  </si>
  <si>
    <t>ISMAEL RODRIGUEZ FELIZ</t>
  </si>
  <si>
    <t>YULISSA JOSEFINA REYES GARCIA</t>
  </si>
  <si>
    <t>TECNICO DE COMUNICACIONES</t>
  </si>
  <si>
    <t>MARCOS ABRAHAM PILAR MEDINA</t>
  </si>
  <si>
    <t>ANALISTA INFORMATICO</t>
  </si>
  <si>
    <t>LUIS EDUARDO GARCIA SANCHEZ</t>
  </si>
  <si>
    <t>TECNICO AUDIOVISUAL</t>
  </si>
  <si>
    <t>NELSON ROBERTO SANTAMARIA JAVIER</t>
  </si>
  <si>
    <t>JOSE ANIBAL GUILAMO HIRUJO</t>
  </si>
  <si>
    <t>ENCARGADO DE TECNOLOGIA DE LA</t>
  </si>
  <si>
    <t>GRECIA MERCEDES FLORIAN PEREZ</t>
  </si>
  <si>
    <t>ANGEL MARIA LINARES PEREZ</t>
  </si>
  <si>
    <t>AARON TAVAREZ DE LOS SANTOS</t>
  </si>
  <si>
    <t>RUBEN DAVID SANCHEZ SEVERINO</t>
  </si>
  <si>
    <t>RONALD GERARDO FLETE</t>
  </si>
  <si>
    <t>FRANCISCO EDUARDO TIRADO FELIZ</t>
  </si>
  <si>
    <t>DEYVI DE LEON ULLOA</t>
  </si>
  <si>
    <t>DEPARTAMENTO DE GESTION EXTRA-HOSPITALARIA- DAEH</t>
  </si>
  <si>
    <t>SAMIRA CASTILLO DE ESPINAL</t>
  </si>
  <si>
    <t>ANALISTA DE CALIDAD EN LA GES</t>
  </si>
  <si>
    <t>CARMEN ANTONIA GUTIERREZ UREÑA</t>
  </si>
  <si>
    <t>ASISTENTE EJECUTIVA</t>
  </si>
  <si>
    <t>VANESSA MARGARITA ESPINAL READ</t>
  </si>
  <si>
    <t>YANIRA MARTINEZ FRANCO</t>
  </si>
  <si>
    <t>LILIAN MINEIDY MORA PEREZ</t>
  </si>
  <si>
    <t>ESTEFANY YULISA TAVAREZ HERNANDEZ</t>
  </si>
  <si>
    <t>ANTONIA PAOLA DE LA CRUZ ANGELES</t>
  </si>
  <si>
    <t>JEANNETTE RIVERA GONZALEZ</t>
  </si>
  <si>
    <t>DIVISION DE OPERACIONES-DAEH</t>
  </si>
  <si>
    <t>STENLLY DAHIANA ORTIZ ARIAS</t>
  </si>
  <si>
    <t>ENCARGADO (A)</t>
  </si>
  <si>
    <t>DIVISION DE ENTRENAMIENTO Y SIMULACROS- DAEH</t>
  </si>
  <si>
    <t>MAURIS PEREZ TEJEDA</t>
  </si>
  <si>
    <t>MILDRED MARGARITA SANCHEZ PEREZ</t>
  </si>
  <si>
    <t>ANTONIO LAGARES QUEZADA</t>
  </si>
  <si>
    <t>ROLANDO DAVID MATOS</t>
  </si>
  <si>
    <t>LILIBET VIDAL MONTERO</t>
  </si>
  <si>
    <t>YESSENIA CARVAJAL CORCINO</t>
  </si>
  <si>
    <t>ANDREINA ESTEANIA FERRERAS BORGES</t>
  </si>
  <si>
    <t>FRANCISCO ANTONIO HERNANDEZ MENA</t>
  </si>
  <si>
    <t>DAVID RAFAEL VICENTE FABIAN</t>
  </si>
  <si>
    <t>DEPARTAMENTO DE COORDINACION Y ENLACE CON LA RED PUBLICA DE SALUD-DAEH</t>
  </si>
  <si>
    <t>AMAZONA AURORA DE JESUS ROSARIO</t>
  </si>
  <si>
    <t>ESCANIA MAYERLIN REINOSO SANCHEZ</t>
  </si>
  <si>
    <t>DIVISION DE GESTION A URGENCIAS Y EMERGENCIAS- DAEH</t>
  </si>
  <si>
    <t>LADY LAURA RODRIGUEZ REYES</t>
  </si>
  <si>
    <t>Femenino</t>
  </si>
  <si>
    <t>Masculino</t>
  </si>
  <si>
    <t>TEMPORALES</t>
  </si>
  <si>
    <t>JOSE LUIS CANARIO QUEZADA</t>
  </si>
  <si>
    <t>ROSA AWILDA PEREZ SIERRA</t>
  </si>
  <si>
    <t>CENTRO DE REGULACION DE URGENCIAS Y EMERGENCIAS  PUERTO PLATA  DAEH</t>
  </si>
  <si>
    <t>KEISSY MERCEDES CASTILLO BONILLA</t>
  </si>
  <si>
    <t>RAMON LEONARDO HERRERA CRUCETA</t>
  </si>
  <si>
    <t>DEPARTAMENTO GESTION RIESGOS., Y PREP. Y RESPUESTA ANTE DESASTRES</t>
  </si>
  <si>
    <t>HECTOR ANDRES VALLEJO</t>
  </si>
  <si>
    <t>LUIS OCTAVIO PEÑA RODRIGUEZ</t>
  </si>
  <si>
    <t>JOSE JOAQUIN VALENZUELA MARTINEZ</t>
  </si>
  <si>
    <t>DARLYN ENCARNACION MATEO</t>
  </si>
  <si>
    <t>DAVIS ANDERSON CORONADO JAQUEZ</t>
  </si>
  <si>
    <t>JULIO JOSE LARA PEÑA</t>
  </si>
  <si>
    <t>DARIO ALEXANDER GOMEZ PIÑA</t>
  </si>
  <si>
    <t>ENC. OFIC. LIBRE ACCESO INFORM</t>
  </si>
  <si>
    <t>SORIBEL MENDEZ SANCHEZ</t>
  </si>
  <si>
    <t>ANGHIE BERIOSKA CEDEÑO SOTO</t>
  </si>
  <si>
    <t>ADALGISA DE LA CRUZ HERNANDEZ</t>
  </si>
  <si>
    <t>LUIS JEREMY VALDEZ BENITEZ</t>
  </si>
  <si>
    <t>ENC. DIV. DESEMEÑO Y CAPACIT.</t>
  </si>
  <si>
    <t>COORDINADOR ADMINISTRATIVO</t>
  </si>
  <si>
    <t>ANALISTA DE COMPRAS Y CONTRATACIONES</t>
  </si>
  <si>
    <t>PENELOPE FRANCHESKA ROSADO NUÑEZ</t>
  </si>
  <si>
    <t>LAURA YANET PINALES MANCEBO</t>
  </si>
  <si>
    <t>GEIDY ROSSANNY MATOS MEDINA</t>
  </si>
  <si>
    <t>JOCABEB TORRES REYNOSO</t>
  </si>
  <si>
    <t>LUZ ELVIRA OZUNA LAUTERIO</t>
  </si>
  <si>
    <t>CENTRO DE REGULACION DE URGENCIAS Y EMERGENCIAS MONSENOR NOUEL- DAEH</t>
  </si>
  <si>
    <t>DARIEL GONZALEZ SEPULVEDA</t>
  </si>
  <si>
    <t>CARLOS RAFAEL HENRIQUEZ PEÑA</t>
  </si>
  <si>
    <t>JOSELINA FIGUEREO SANCHEZ</t>
  </si>
  <si>
    <t>NEDALAN YENIFER ORTIZ BENITEZ</t>
  </si>
  <si>
    <t>ELIZABETH MATEO AMANCIO</t>
  </si>
  <si>
    <t>TECNICO</t>
  </si>
  <si>
    <t>EDUARD JESUS MARIA HENRIQUEZ VARGAS</t>
  </si>
  <si>
    <t>ADDERLY ROBERCYS PEREZ MEDRANO</t>
  </si>
  <si>
    <t>HENRY SMIL OGANDO PEREZ</t>
  </si>
  <si>
    <t>JOSE OSCAR MARTE PEREZ</t>
  </si>
  <si>
    <t>MARIANELA VALDEZ</t>
  </si>
  <si>
    <t>ORFELINA SANTANA CESPEDES</t>
  </si>
  <si>
    <t>VIRGINIA MARIA CRUZ FERNANDEZ</t>
  </si>
  <si>
    <t>RAFAEL EL GRANDE DE LA CRUZ DIAZ</t>
  </si>
  <si>
    <t>JUANA MARIA DEL PILAR REYES SANCHEZ</t>
  </si>
  <si>
    <t>ENC. DIVISION RELACIONALES LABORALES</t>
  </si>
  <si>
    <t>WELLIN RAUL ANDUJAR SENCION</t>
  </si>
  <si>
    <t>AGUSTIN JOEL FELIZ LUNA</t>
  </si>
  <si>
    <t>JESUS FRANCISCO BAUTISTA PEREZ</t>
  </si>
  <si>
    <t>MARIA AURELIA SANCHEZ REGALADO</t>
  </si>
  <si>
    <t>WANDA MADALY CALDERON MARTINEZ</t>
  </si>
  <si>
    <t xml:space="preserve">ENCARGADA COMPRAS Y CONTRATACIONES </t>
  </si>
  <si>
    <t xml:space="preserve">ENCARGADO DE SERVICIOS GENERALES </t>
  </si>
  <si>
    <t>ANALISTA DIVISION DE COMPRAS Y CONTRATACIONES</t>
  </si>
  <si>
    <t>DIVISION COMPRAS Y CONTRATACIONES</t>
  </si>
  <si>
    <t>ENC. DIV. DE ORGANIZACION DEL TRAB.Y COMPENSACION</t>
  </si>
  <si>
    <t>NOMBRE</t>
  </si>
  <si>
    <t>ESTATUS</t>
  </si>
  <si>
    <t>GENERO</t>
  </si>
  <si>
    <t>FECHA DESIG.</t>
  </si>
  <si>
    <t>FECHA TERMINO</t>
  </si>
  <si>
    <t>SDO.BRUTO</t>
  </si>
  <si>
    <t>OTROS INGR.</t>
  </si>
  <si>
    <t>TOTAL INGR.</t>
  </si>
  <si>
    <t>OTROS DESC.</t>
  </si>
  <si>
    <t>TOTAL DESC.</t>
  </si>
  <si>
    <t>NETO</t>
  </si>
  <si>
    <t>FUNCION</t>
  </si>
  <si>
    <t>LORENNE CHANTAL DURAN VIOLA</t>
  </si>
  <si>
    <t>ENCARGADO (A) DE ARCHIVO Y CO</t>
  </si>
  <si>
    <t xml:space="preserve">          DIRECCION DE SERVICIOS DE ATENCION A EMERGENCIAS EXTRA HOSPITALARIA (DAEH)</t>
  </si>
  <si>
    <t>VICNER NATALIS OGANDO MENDOZA</t>
  </si>
  <si>
    <t>LENIN ARISMENDY PEREZ CRUZ</t>
  </si>
  <si>
    <t>DANIEL JUNIOR DECENA GUZMAN</t>
  </si>
  <si>
    <t>EVELYN ADERSSY ABREU CASTILLO</t>
  </si>
  <si>
    <t>LUIS MANUEL GUZMAN GARCIA</t>
  </si>
  <si>
    <t>HEIDY CAROLINA MONTES DE OCA</t>
  </si>
  <si>
    <t>MISAEL ENRIQUE MENDEZ MENDEZ</t>
  </si>
  <si>
    <t>GISSEL NATHALIE ALMANZAR CARO</t>
  </si>
  <si>
    <t>GINAIRY PEREZ PEREZ</t>
  </si>
  <si>
    <t>CRISTIAN FERNANDA LIRIANO VALERA</t>
  </si>
  <si>
    <t>PEDRO CRESCENCIO PAYANO SANTANA</t>
  </si>
  <si>
    <t>CATHERINE DIHMES FLORES</t>
  </si>
  <si>
    <t>DULCE KEREN CASTILLO UREÑA</t>
  </si>
  <si>
    <t>NOEMI MATEO ROSARIO</t>
  </si>
  <si>
    <t>ADELYN NAJHOMY MOTA ROSARIO</t>
  </si>
  <si>
    <t>DIVISION ALMACEN Y SUMINISTRO  DAEH</t>
  </si>
  <si>
    <t>LUIS AMAURYS TINEO CRUZ</t>
  </si>
  <si>
    <t>MAYELIN ESTEFANIA HERNANDEZ BAEZ</t>
  </si>
  <si>
    <t>CHUNG HOI CHEUNG MARTINEZ</t>
  </si>
  <si>
    <t>ASESOR(A)</t>
  </si>
  <si>
    <t>ENERSULA MARCIANA PEREZ RIVERA</t>
  </si>
  <si>
    <t>ANALISTA DE COMPRAS Y CONTRAT</t>
  </si>
  <si>
    <t>WILLIAM ROBERTO MONTERO ENCARNACION</t>
  </si>
  <si>
    <t>ENERCIDO RAFAEL ENCARNACION SORIANO</t>
  </si>
  <si>
    <t>ALTAGRACIA AMPARO PEÑA SUERO</t>
  </si>
  <si>
    <t>LOHANNA EDILI ESTEVEZ FARRIER</t>
  </si>
  <si>
    <t>MICHELLE LOPEZ RODRIGUEZ</t>
  </si>
  <si>
    <t>RUTH DELANIA MEJIA</t>
  </si>
  <si>
    <t>EDGAR DE JESUS UCETA MEJIA</t>
  </si>
  <si>
    <t>SKEILY PEREYRA GUERRERO</t>
  </si>
  <si>
    <t>SULLMAN CAROLINA OLIVARES LANTIGUA</t>
  </si>
  <si>
    <t>CLAUDETT CARRASCO MARTINEZ</t>
  </si>
  <si>
    <t>CARLOS MANUEL HERNANDEZ SANCHEZ</t>
  </si>
  <si>
    <t>KARLA YAMEL OLIVARES NUÑEZ</t>
  </si>
  <si>
    <t>LUIS ANDRES ROSARIO LUNA</t>
  </si>
  <si>
    <t>ALEXIS MORILLO MORILLO</t>
  </si>
  <si>
    <t>YAHAIRA CASTILLO CORDERO</t>
  </si>
  <si>
    <t>ALINA GUZMAN HUMA</t>
  </si>
  <si>
    <t>ENCARGADO DE RECURSOS HUMANOS</t>
  </si>
  <si>
    <t>SOLANLLY GUILLERMINA CACERES PAULIN</t>
  </si>
  <si>
    <t>NIURVIS HENRIQUEZ GARCIA</t>
  </si>
  <si>
    <t>CAROLINA MONTERO MONTERO</t>
  </si>
  <si>
    <t>ESTARLIN JAVIER CANELO DEL ROSARIO</t>
  </si>
  <si>
    <t>YADILIS GUILLEN BRITO</t>
  </si>
  <si>
    <t>MABEL PEREZ MONERO</t>
  </si>
  <si>
    <t>MARIA ALEJANDRA LAZALA BONILLA</t>
  </si>
  <si>
    <t>EDWARD FRANCISCO CABRERA PELAEZ</t>
  </si>
  <si>
    <t>EMMANUEL ALEJANDRO DE LEON PEREZ</t>
  </si>
  <si>
    <t>ENMANUEL DE LA CRUZ ENCARNACION</t>
  </si>
  <si>
    <t>WILSON ADALBERTO JIMENEZ DIAZ</t>
  </si>
  <si>
    <t>JORDAN MARTE CRUZ</t>
  </si>
  <si>
    <t>01/07/2025</t>
  </si>
  <si>
    <t>ENCARGADO DIV. CALIDAD EN LA GESTION</t>
  </si>
  <si>
    <t>CARMEN DEL ROSARIO VERAS ENCARNACIO</t>
  </si>
  <si>
    <t>DOMITILO DEL CARMEN CALDERON PERALT</t>
  </si>
  <si>
    <t>ROSSMERY ARISLEIDA JIMENEZ BELTRE D</t>
  </si>
  <si>
    <t>BERTHA PATRICIA LAHOZ BANKS DE ADAM</t>
  </si>
  <si>
    <t>XIOMARA DE LOS MILAGROS ENCARNACION</t>
  </si>
  <si>
    <t>LEONARDO NATANAEL MARCANO DE LA ROS</t>
  </si>
  <si>
    <t>JULIA MARGARITA NUÑEZ DE DE LOS SAN</t>
  </si>
  <si>
    <t>LUISANNA MARGARITA MERCEDES DE CONC</t>
  </si>
  <si>
    <t>MARIA DE LOS ANGELES GONZALEZ DUART</t>
  </si>
  <si>
    <t>JHONNELGIA TAVERAS DE AZA DE BALBUE</t>
  </si>
  <si>
    <t>CAROLINA ALEJANDRA CRISOSTOMO FERNA</t>
  </si>
  <si>
    <t>RUTH ESTHER VILLAVICENCIO DE DOMING</t>
  </si>
  <si>
    <t>EDICKSON DE JESUS MARTINEZ RODRIGUE</t>
  </si>
  <si>
    <t>MARIA DE LOURDES PIMENTEL VALENZUEL</t>
  </si>
  <si>
    <t>CHRISTOPHER BERNARDO ORTIZ ENCARNAC</t>
  </si>
  <si>
    <t>GREGORIO ALEXANDER GUTIERREZ RAMIRE</t>
  </si>
  <si>
    <t>ANALISTA DE PROYECTOS</t>
  </si>
  <si>
    <t>ANALISTA DE SISTEMAS INFORMATicos</t>
  </si>
  <si>
    <t xml:space="preserve">          NOMINA PERSONAL TEMPORAL MES DE  SEPTIEMBRE    2025</t>
  </si>
  <si>
    <t>YORDANIS LICELOT  GARCIAS VASQUEZ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</si>
</sst>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dd/mm/yyyy;@"/>
  </numFmts>
  <fonts count="8" x14ac:knownFonts="1">
    <font>
      <sz val="11"/>
      <color theme="1"/>
      <name val="Calibri"/>
      <family val="2"/>
      <scheme val="minor"/>
    </font>
    <font>
      <sz val="11"/>
      <color rgb="FF9C65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4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</fills>
  <borders count="3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2" fillId="0" borderId="1" applyNumberFormat="0" applyFill="0" applyAlignment="0" applyProtection="0"/>
    <xf numFmtId="43" fontId="6" fillId="0" borderId="0" applyFont="0" applyFill="0" applyBorder="0" applyAlignment="0" applyProtection="0"/>
  </cellStyleXfs>
  <cellXfs count="28">
    <xf numFmtId="0" fontId="0" fillId="0" borderId="0" xfId="0"/>
    <xf numFmtId="0" fontId="3" fillId="0" borderId="0" xfId="0" applyFont="1"/>
    <xf numFmtId="4" fontId="3" fillId="0" borderId="0" xfId="0" applyNumberFormat="1" applyFont="1"/>
    <xf numFmtId="0" fontId="3" fillId="3" borderId="0" xfId="0" applyFont="1" applyFill="1"/>
    <xf numFmtId="4" fontId="3" fillId="3" borderId="0" xfId="0" applyNumberFormat="1" applyFont="1" applyFill="1"/>
    <xf numFmtId="0" fontId="4" fillId="0" borderId="0" xfId="0" applyFont="1"/>
    <xf numFmtId="0" fontId="5" fillId="0" borderId="0" xfId="0" applyFont="1"/>
    <xf numFmtId="4" fontId="4" fillId="0" borderId="0" xfId="0" applyNumberFormat="1" applyFont="1"/>
    <xf numFmtId="164" fontId="4" fillId="0" borderId="0" xfId="0" applyNumberFormat="1" applyFont="1"/>
    <xf numFmtId="164" fontId="4" fillId="3" borderId="0" xfId="0" applyNumberFormat="1" applyFont="1" applyFill="1"/>
    <xf numFmtId="0" fontId="4" fillId="3" borderId="0" xfId="0" applyFont="1" applyFill="1"/>
    <xf numFmtId="0" fontId="5" fillId="3" borderId="0" xfId="0" applyFont="1" applyFill="1"/>
    <xf numFmtId="4" fontId="0" fillId="0" borderId="0" xfId="0" applyNumberFormat="1"/>
    <xf numFmtId="43" fontId="7" fillId="0" borderId="0" xfId="0" applyNumberFormat="1" applyFont="1" applyAlignment="1" applyProtection="1">
      <alignment horizontal="center"/>
      <protection locked="0"/>
    </xf>
    <xf numFmtId="43" fontId="7" fillId="0" borderId="0" xfId="3" applyFont="1" applyBorder="1" applyAlignment="1" applyProtection="1">
      <alignment horizontal="center"/>
      <protection locked="0"/>
    </xf>
    <xf numFmtId="4" fontId="4" fillId="3" borderId="0" xfId="0" applyNumberFormat="1" applyFont="1" applyFill="1"/>
    <xf numFmtId="0" fontId="5" fillId="3" borderId="0" xfId="0" applyFont="1" applyFill="1" applyAlignment="1">
      <alignment horizontal="center"/>
    </xf>
    <xf numFmtId="4" fontId="5" fillId="3" borderId="0" xfId="0" applyNumberFormat="1" applyFont="1" applyFill="1" applyAlignment="1">
      <alignment horizontal="center"/>
    </xf>
    <xf numFmtId="164" fontId="4" fillId="0" borderId="0" xfId="0" applyNumberFormat="1" applyFont="1" applyAlignment="1">
      <alignment horizontal="right"/>
    </xf>
    <xf numFmtId="4" fontId="5" fillId="3" borderId="2" xfId="0" applyNumberFormat="1" applyFont="1" applyFill="1" applyBorder="1"/>
    <xf numFmtId="4" fontId="5" fillId="3" borderId="0" xfId="0" applyNumberFormat="1" applyFont="1" applyFill="1"/>
    <xf numFmtId="0" fontId="5" fillId="4" borderId="0" xfId="0" applyFont="1" applyFill="1" applyAlignment="1">
      <alignment horizontal="center"/>
    </xf>
    <xf numFmtId="4" fontId="5" fillId="4" borderId="0" xfId="0" applyNumberFormat="1" applyFont="1" applyFill="1" applyAlignment="1">
      <alignment horizontal="center"/>
    </xf>
    <xf numFmtId="0" fontId="0" fillId="3" borderId="0" xfId="0" applyFill="1"/>
    <xf numFmtId="4" fontId="5" fillId="3" borderId="2" xfId="0" applyNumberFormat="1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4" fontId="5" fillId="0" borderId="0" xfId="0" applyNumberFormat="1" applyFont="1" applyAlignment="1">
      <alignment horizontal="center"/>
    </xf>
    <xf numFmtId="4" fontId="0" fillId="3" borderId="0" xfId="0" applyNumberFormat="1" applyFill="1"/>
  </cellXfs>
  <cellStyles count="4">
    <cellStyle name="Comma" xfId="3" builtinId="3"/>
    <cellStyle name="Neutral" xfId="1" builtinId="28" customBuiltin="1"/>
    <cellStyle name="Normal" xfId="0" builtinId="0"/>
    <cellStyle name="Total" xfId="2" builtinId="25" customBuiltin="1"/>
  </cellStyles>
  <dxfs count="41"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1465092</xdr:colOff>
      <xdr:row>3</xdr:row>
      <xdr:rowOff>148858</xdr:rowOff>
    </xdr:to>
    <xdr:pic>
      <xdr:nvPicPr>
        <xdr:cNvPr id="1204" name="Imagen 1">
          <a:extLst>
            <a:ext uri="{FF2B5EF4-FFF2-40B4-BE49-F238E27FC236}">
              <a16:creationId xmlns:a16="http://schemas.microsoft.com/office/drawing/2014/main" id="{61B8334E-4617-D768-BAB0-FDF448622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664" r="8411"/>
        <a:stretch>
          <a:fillRect/>
        </a:stretch>
      </xdr:blipFill>
      <xdr:spPr bwMode="auto">
        <a:xfrm>
          <a:off x="0" y="0"/>
          <a:ext cx="1465092" cy="6060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institucionesestatales06.sharepoint.com/sites/Recursoshumanos/Documentos%20compartidos/01%20NOMINA/Nominas%20generadas/2025%20SEPTIEMBRE/NOMNA%20TEMPORAL%20SEPTIEMBRE%202025/REPORTE%20NOMINA%20PERSONAL%20TEMPOR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NOMINA PERSONAL TEMPORA"/>
      <sheetName val="REPORTE NOMINA PERSONAL TEM (2)"/>
    </sheetNames>
    <sheetDataSet>
      <sheetData sheetId="0"/>
      <sheetData sheetId="1">
        <row r="1">
          <cell r="A1" t="str">
            <v>Nombre</v>
          </cell>
          <cell r="B1" t="str">
            <v>Cargo</v>
          </cell>
          <cell r="C1" t="str">
            <v>Cedula</v>
          </cell>
          <cell r="D1" t="str">
            <v>Tarjeta</v>
          </cell>
          <cell r="E1" t="str">
            <v>Ingreso Bruto</v>
          </cell>
          <cell r="F1" t="str">
            <v>Otros Ing.</v>
          </cell>
          <cell r="G1" t="str">
            <v>Total Ing.</v>
          </cell>
          <cell r="H1" t="str">
            <v>AFP</v>
          </cell>
          <cell r="I1" t="str">
            <v>ISR</v>
          </cell>
          <cell r="J1" t="str">
            <v>SFS</v>
          </cell>
          <cell r="K1" t="str">
            <v>Otros Desc.</v>
          </cell>
        </row>
        <row r="2">
          <cell r="A2" t="str">
            <v>CARMEN ANTONIA GUTIERREZ UREÑA</v>
          </cell>
          <cell r="B2" t="str">
            <v>ASISTENTE EJECUTIVA</v>
          </cell>
          <cell r="C2" t="str">
            <v>00-001-0024922-6</v>
          </cell>
          <cell r="D2">
            <v>6</v>
          </cell>
          <cell r="E2">
            <v>105000</v>
          </cell>
          <cell r="F2">
            <v>0</v>
          </cell>
          <cell r="G2">
            <v>105000</v>
          </cell>
          <cell r="H2">
            <v>3013.5</v>
          </cell>
          <cell r="I2">
            <v>13281.49</v>
          </cell>
          <cell r="J2">
            <v>3192</v>
          </cell>
          <cell r="K2">
            <v>3624.02</v>
          </cell>
        </row>
        <row r="3">
          <cell r="A3" t="str">
            <v>JULIO CESAR GONZALEZ</v>
          </cell>
          <cell r="B3" t="str">
            <v>ANALISTA DE RECURSOS HUMANOS</v>
          </cell>
          <cell r="C3" t="str">
            <v>00-001-0049787-4</v>
          </cell>
          <cell r="D3">
            <v>42</v>
          </cell>
          <cell r="E3">
            <v>65000</v>
          </cell>
          <cell r="F3">
            <v>0</v>
          </cell>
          <cell r="G3">
            <v>65000</v>
          </cell>
          <cell r="H3">
            <v>1865.5</v>
          </cell>
          <cell r="I3">
            <v>4427.58</v>
          </cell>
          <cell r="J3">
            <v>1976</v>
          </cell>
          <cell r="K3">
            <v>25</v>
          </cell>
        </row>
        <row r="4">
          <cell r="A4" t="str">
            <v>ANTONIO FRANCISCO MARTINEZ GARRIDO</v>
          </cell>
          <cell r="B4" t="str">
            <v>ENCARGADO (A) DE NOMINA</v>
          </cell>
          <cell r="C4" t="str">
            <v>00-001-0069336-5</v>
          </cell>
          <cell r="D4">
            <v>104</v>
          </cell>
          <cell r="E4">
            <v>128000</v>
          </cell>
          <cell r="F4">
            <v>0</v>
          </cell>
          <cell r="G4">
            <v>128000</v>
          </cell>
          <cell r="H4">
            <v>3673.6</v>
          </cell>
          <cell r="I4">
            <v>18691.669999999998</v>
          </cell>
          <cell r="J4">
            <v>3891.2</v>
          </cell>
          <cell r="K4">
            <v>25</v>
          </cell>
        </row>
        <row r="5">
          <cell r="A5" t="str">
            <v>VANESSA MARGARITA ESPINAL READ</v>
          </cell>
          <cell r="B5" t="str">
            <v>COORDINADORA</v>
          </cell>
          <cell r="C5" t="str">
            <v>00-001-0069830-7</v>
          </cell>
          <cell r="D5">
            <v>14</v>
          </cell>
          <cell r="E5">
            <v>76000</v>
          </cell>
          <cell r="F5">
            <v>0</v>
          </cell>
          <cell r="G5">
            <v>76000</v>
          </cell>
          <cell r="H5">
            <v>2181.1999999999998</v>
          </cell>
          <cell r="I5">
            <v>6497.56</v>
          </cell>
          <cell r="J5">
            <v>2310.4</v>
          </cell>
          <cell r="K5">
            <v>25</v>
          </cell>
        </row>
        <row r="6">
          <cell r="A6" t="str">
            <v>JOSE ANIBAL GUILAMO HIRUJO</v>
          </cell>
          <cell r="B6" t="str">
            <v>ENCARGADO DE TECNOLOGIA DE LA</v>
          </cell>
          <cell r="C6" t="str">
            <v>00-001-0084328-3</v>
          </cell>
          <cell r="D6">
            <v>26</v>
          </cell>
          <cell r="E6">
            <v>150000</v>
          </cell>
          <cell r="F6">
            <v>0</v>
          </cell>
          <cell r="G6">
            <v>150000</v>
          </cell>
          <cell r="H6">
            <v>4305</v>
          </cell>
          <cell r="I6">
            <v>23866.62</v>
          </cell>
          <cell r="J6">
            <v>4560</v>
          </cell>
          <cell r="K6">
            <v>25</v>
          </cell>
        </row>
        <row r="7">
          <cell r="A7" t="str">
            <v>JOSE RAFAEL HERNANDEZ HIDALGO</v>
          </cell>
          <cell r="B7" t="str">
            <v>ANALISTA</v>
          </cell>
          <cell r="C7" t="str">
            <v>00-001-0105506-9</v>
          </cell>
          <cell r="D7">
            <v>312</v>
          </cell>
          <cell r="E7">
            <v>76000</v>
          </cell>
          <cell r="F7">
            <v>0</v>
          </cell>
          <cell r="G7">
            <v>76000</v>
          </cell>
          <cell r="H7">
            <v>2181.1999999999998</v>
          </cell>
          <cell r="I7">
            <v>6497.56</v>
          </cell>
          <cell r="J7">
            <v>2310.4</v>
          </cell>
          <cell r="K7">
            <v>25</v>
          </cell>
        </row>
        <row r="8">
          <cell r="A8" t="str">
            <v>ELAYNE DE LOS MILAGROS BAEZ TIRADO</v>
          </cell>
          <cell r="B8" t="str">
            <v>ANALISTA DE SISTEMAS INFORMAT</v>
          </cell>
          <cell r="C8" t="str">
            <v>00-001-0131253-6</v>
          </cell>
          <cell r="D8">
            <v>46</v>
          </cell>
          <cell r="E8">
            <v>76000</v>
          </cell>
          <cell r="F8">
            <v>0</v>
          </cell>
          <cell r="G8">
            <v>76000</v>
          </cell>
          <cell r="H8">
            <v>2181.1999999999998</v>
          </cell>
          <cell r="I8">
            <v>6497.56</v>
          </cell>
          <cell r="J8">
            <v>2310.4</v>
          </cell>
          <cell r="K8">
            <v>25</v>
          </cell>
        </row>
        <row r="9">
          <cell r="A9" t="str">
            <v>EDUARD JESUS MARIA HENRIQUEZ VARGAS</v>
          </cell>
          <cell r="B9" t="str">
            <v>TECNICO</v>
          </cell>
          <cell r="C9" t="str">
            <v>00-001-0157158-6</v>
          </cell>
          <cell r="D9">
            <v>35</v>
          </cell>
          <cell r="E9">
            <v>55000</v>
          </cell>
          <cell r="F9">
            <v>0</v>
          </cell>
          <cell r="G9">
            <v>55000</v>
          </cell>
          <cell r="H9">
            <v>1578.5</v>
          </cell>
          <cell r="I9">
            <v>2559.6799999999998</v>
          </cell>
          <cell r="J9">
            <v>1672</v>
          </cell>
          <cell r="K9">
            <v>25</v>
          </cell>
        </row>
        <row r="10">
          <cell r="A10" t="str">
            <v>RADHAMES JIMENEZ RAMIREZ</v>
          </cell>
          <cell r="B10" t="str">
            <v>ANALISTA LEGAL</v>
          </cell>
          <cell r="C10" t="str">
            <v>00-001-0160608-5</v>
          </cell>
          <cell r="D10">
            <v>29</v>
          </cell>
          <cell r="E10">
            <v>76000</v>
          </cell>
          <cell r="F10">
            <v>0</v>
          </cell>
          <cell r="G10">
            <v>76000</v>
          </cell>
          <cell r="H10">
            <v>2181.1999999999998</v>
          </cell>
          <cell r="I10">
            <v>6497.56</v>
          </cell>
          <cell r="J10">
            <v>2310.4</v>
          </cell>
          <cell r="K10">
            <v>25</v>
          </cell>
        </row>
        <row r="11">
          <cell r="A11" t="str">
            <v>LUIS ENRIQUE ENCARNACION</v>
          </cell>
          <cell r="B11" t="str">
            <v>ANALISTA DE SISTEMAS INFORMAT</v>
          </cell>
          <cell r="C11" t="str">
            <v>00-001-0183494-3</v>
          </cell>
          <cell r="D11">
            <v>979</v>
          </cell>
          <cell r="E11">
            <v>76000</v>
          </cell>
          <cell r="F11">
            <v>0</v>
          </cell>
          <cell r="G11">
            <v>76000</v>
          </cell>
          <cell r="H11">
            <v>2181.1999999999998</v>
          </cell>
          <cell r="I11">
            <v>6497.56</v>
          </cell>
          <cell r="J11">
            <v>2310.4</v>
          </cell>
          <cell r="K11">
            <v>25</v>
          </cell>
        </row>
        <row r="12">
          <cell r="A12" t="str">
            <v>CARLOS RAFAEL HENRIQUEZ PEÑA</v>
          </cell>
          <cell r="B12" t="str">
            <v>ENCARGADO</v>
          </cell>
          <cell r="C12" t="str">
            <v>00-001-0202616-8</v>
          </cell>
          <cell r="D12">
            <v>29</v>
          </cell>
          <cell r="E12">
            <v>150000</v>
          </cell>
          <cell r="F12">
            <v>0</v>
          </cell>
          <cell r="G12">
            <v>150000</v>
          </cell>
          <cell r="H12">
            <v>4305</v>
          </cell>
          <cell r="I12">
            <v>23866.62</v>
          </cell>
          <cell r="J12">
            <v>4560</v>
          </cell>
          <cell r="K12">
            <v>25</v>
          </cell>
        </row>
        <row r="13">
          <cell r="A13" t="str">
            <v>FRANCISCO ALBERTO SANCHEZ PERDOMO</v>
          </cell>
          <cell r="B13" t="str">
            <v>ENCARGADO</v>
          </cell>
          <cell r="C13" t="str">
            <v>00-001-0246592-9</v>
          </cell>
          <cell r="D13">
            <v>2</v>
          </cell>
          <cell r="E13">
            <v>128000</v>
          </cell>
          <cell r="F13">
            <v>0</v>
          </cell>
          <cell r="G13">
            <v>128000</v>
          </cell>
          <cell r="H13">
            <v>3673.6</v>
          </cell>
          <cell r="I13">
            <v>18691.669999999998</v>
          </cell>
          <cell r="J13">
            <v>3891.2</v>
          </cell>
          <cell r="K13">
            <v>25</v>
          </cell>
        </row>
        <row r="14">
          <cell r="A14" t="str">
            <v>JENNY MONEGRO LIRIANO</v>
          </cell>
          <cell r="B14" t="str">
            <v>ANALISTA DE CAPACITACION Y DE</v>
          </cell>
          <cell r="C14" t="str">
            <v>00-001-0260100-2</v>
          </cell>
          <cell r="D14">
            <v>50</v>
          </cell>
          <cell r="E14">
            <v>76000</v>
          </cell>
          <cell r="F14">
            <v>0</v>
          </cell>
          <cell r="G14">
            <v>76000</v>
          </cell>
          <cell r="H14">
            <v>2181.1999999999998</v>
          </cell>
          <cell r="I14">
            <v>6497.56</v>
          </cell>
          <cell r="J14">
            <v>2310.4</v>
          </cell>
          <cell r="K14">
            <v>25</v>
          </cell>
        </row>
        <row r="15">
          <cell r="A15" t="str">
            <v>ORFELINA SANTANA CESPEDES</v>
          </cell>
          <cell r="B15" t="str">
            <v>ANALISTA FINANCIERO</v>
          </cell>
          <cell r="C15" t="str">
            <v>00-001-0271406-0</v>
          </cell>
          <cell r="D15">
            <v>80</v>
          </cell>
          <cell r="E15">
            <v>76000</v>
          </cell>
          <cell r="F15">
            <v>0</v>
          </cell>
          <cell r="G15">
            <v>76000</v>
          </cell>
          <cell r="H15">
            <v>2181.1999999999998</v>
          </cell>
          <cell r="I15">
            <v>5811.37</v>
          </cell>
          <cell r="J15">
            <v>2310.4</v>
          </cell>
          <cell r="K15">
            <v>4096.41</v>
          </cell>
        </row>
        <row r="16">
          <cell r="A16" t="str">
            <v>DONATO TEJADA QUIÑONES</v>
          </cell>
          <cell r="B16" t="str">
            <v>FACILITADOR</v>
          </cell>
          <cell r="C16" t="str">
            <v>00-001-0280807-8</v>
          </cell>
          <cell r="D16">
            <v>0</v>
          </cell>
          <cell r="E16">
            <v>50000</v>
          </cell>
          <cell r="F16">
            <v>0</v>
          </cell>
          <cell r="G16">
            <v>50000</v>
          </cell>
          <cell r="H16">
            <v>1435</v>
          </cell>
          <cell r="I16">
            <v>1854</v>
          </cell>
          <cell r="J16">
            <v>1520</v>
          </cell>
          <cell r="K16">
            <v>25</v>
          </cell>
        </row>
        <row r="17">
          <cell r="A17" t="str">
            <v>MARIA DEL CARMEN ARIAS DUARTE</v>
          </cell>
          <cell r="B17" t="str">
            <v>CONTADOR</v>
          </cell>
          <cell r="C17" t="str">
            <v>00-001-0365995-9</v>
          </cell>
          <cell r="D17">
            <v>14</v>
          </cell>
          <cell r="E17">
            <v>50000</v>
          </cell>
          <cell r="F17">
            <v>0</v>
          </cell>
          <cell r="G17">
            <v>50000</v>
          </cell>
          <cell r="H17">
            <v>1435</v>
          </cell>
          <cell r="I17">
            <v>1854</v>
          </cell>
          <cell r="J17">
            <v>1520</v>
          </cell>
          <cell r="K17">
            <v>25</v>
          </cell>
        </row>
        <row r="18">
          <cell r="A18" t="str">
            <v>CARMEN DEL ROSARIO VERAS ENCARNACIO</v>
          </cell>
          <cell r="B18" t="str">
            <v>ANALISTA DE RECURSOS HUMANOS</v>
          </cell>
          <cell r="C18" t="str">
            <v>00-001-0433877-7</v>
          </cell>
          <cell r="D18">
            <v>28</v>
          </cell>
          <cell r="E18">
            <v>76000</v>
          </cell>
          <cell r="F18">
            <v>0</v>
          </cell>
          <cell r="G18">
            <v>76000</v>
          </cell>
          <cell r="H18">
            <v>2181.1999999999998</v>
          </cell>
          <cell r="I18">
            <v>6154.46</v>
          </cell>
          <cell r="J18">
            <v>2310.4</v>
          </cell>
          <cell r="K18">
            <v>7380.95</v>
          </cell>
        </row>
        <row r="19">
          <cell r="A19" t="str">
            <v>DOMITILO DEL CARMEN CALDERON PERALT</v>
          </cell>
          <cell r="B19" t="str">
            <v>ENCARGADO</v>
          </cell>
          <cell r="C19" t="str">
            <v>00-001-0442994-9</v>
          </cell>
          <cell r="D19">
            <v>22</v>
          </cell>
          <cell r="E19">
            <v>115000</v>
          </cell>
          <cell r="F19">
            <v>0</v>
          </cell>
          <cell r="G19">
            <v>115000</v>
          </cell>
          <cell r="H19">
            <v>3300.5</v>
          </cell>
          <cell r="I19">
            <v>15633.74</v>
          </cell>
          <cell r="J19">
            <v>3496</v>
          </cell>
          <cell r="K19">
            <v>25</v>
          </cell>
        </row>
        <row r="20">
          <cell r="A20" t="str">
            <v>FRANCISCO ALBERTO BORDA CACERES</v>
          </cell>
          <cell r="B20" t="str">
            <v>COORDINADOR (A) ADMINISTRATIV</v>
          </cell>
          <cell r="C20" t="str">
            <v>00-001-0526756-1</v>
          </cell>
          <cell r="D20">
            <v>6</v>
          </cell>
          <cell r="E20">
            <v>105000</v>
          </cell>
          <cell r="F20">
            <v>0</v>
          </cell>
          <cell r="G20">
            <v>105000</v>
          </cell>
          <cell r="H20">
            <v>3013.5</v>
          </cell>
          <cell r="I20">
            <v>13281.49</v>
          </cell>
          <cell r="J20">
            <v>3192</v>
          </cell>
          <cell r="K20">
            <v>1824.51</v>
          </cell>
        </row>
        <row r="21">
          <cell r="A21" t="str">
            <v>ROSSMERY ARISLEIDA JIMENEZ BELTRE D</v>
          </cell>
          <cell r="B21" t="str">
            <v>ENCARGADO (A)</v>
          </cell>
          <cell r="C21" t="str">
            <v>00-001-0624834-7</v>
          </cell>
          <cell r="D21">
            <v>1816</v>
          </cell>
          <cell r="E21">
            <v>128000</v>
          </cell>
          <cell r="F21">
            <v>0</v>
          </cell>
          <cell r="G21">
            <v>128000</v>
          </cell>
          <cell r="H21">
            <v>3673.6</v>
          </cell>
          <cell r="I21">
            <v>18691.669999999998</v>
          </cell>
          <cell r="J21">
            <v>3891.2</v>
          </cell>
          <cell r="K21">
            <v>3624.02</v>
          </cell>
        </row>
        <row r="22">
          <cell r="A22" t="str">
            <v>FRANCISCO EDUARDO TIRADO FELIZ</v>
          </cell>
          <cell r="B22" t="str">
            <v>SOPORTE TECNICO INFORMATICO</v>
          </cell>
          <cell r="C22" t="str">
            <v>00-001-0813622-7</v>
          </cell>
          <cell r="D22">
            <v>36</v>
          </cell>
          <cell r="E22">
            <v>50000</v>
          </cell>
          <cell r="F22">
            <v>0</v>
          </cell>
          <cell r="G22">
            <v>50000</v>
          </cell>
          <cell r="H22">
            <v>1435</v>
          </cell>
          <cell r="I22">
            <v>1854</v>
          </cell>
          <cell r="J22">
            <v>1520</v>
          </cell>
          <cell r="K22">
            <v>25</v>
          </cell>
        </row>
        <row r="23">
          <cell r="A23" t="str">
            <v>QUILINO DE LOS SANTOS CARABALLO</v>
          </cell>
          <cell r="B23" t="str">
            <v>ANALISTA LEGAL</v>
          </cell>
          <cell r="C23" t="str">
            <v>00-001-0848759-6</v>
          </cell>
          <cell r="D23">
            <v>16</v>
          </cell>
          <cell r="E23">
            <v>76000</v>
          </cell>
          <cell r="F23">
            <v>0</v>
          </cell>
          <cell r="G23">
            <v>76000</v>
          </cell>
          <cell r="H23">
            <v>2181.1999999999998</v>
          </cell>
          <cell r="I23">
            <v>6497.56</v>
          </cell>
          <cell r="J23">
            <v>2310.4</v>
          </cell>
          <cell r="K23">
            <v>25</v>
          </cell>
        </row>
        <row r="24">
          <cell r="A24" t="str">
            <v>EDISON RAMON FRIAS ESPINO</v>
          </cell>
          <cell r="B24" t="str">
            <v>TECNICO DE MANTENIMIENTO</v>
          </cell>
          <cell r="C24" t="str">
            <v>00-001-0948146-5</v>
          </cell>
          <cell r="D24">
            <v>8</v>
          </cell>
          <cell r="E24">
            <v>30000</v>
          </cell>
          <cell r="F24">
            <v>0</v>
          </cell>
          <cell r="G24">
            <v>30000</v>
          </cell>
          <cell r="H24">
            <v>861</v>
          </cell>
          <cell r="I24">
            <v>0</v>
          </cell>
          <cell r="J24">
            <v>912</v>
          </cell>
          <cell r="K24">
            <v>25</v>
          </cell>
        </row>
        <row r="25">
          <cell r="A25" t="str">
            <v>HECTOR ANDRES VALLEJO</v>
          </cell>
          <cell r="B25" t="str">
            <v>TECNICO ADMINISTRATIVO</v>
          </cell>
          <cell r="C25" t="str">
            <v>00-001-0958766-7</v>
          </cell>
          <cell r="D25">
            <v>58</v>
          </cell>
          <cell r="E25">
            <v>55000</v>
          </cell>
          <cell r="F25">
            <v>0</v>
          </cell>
          <cell r="G25">
            <v>55000</v>
          </cell>
          <cell r="H25">
            <v>1578.5</v>
          </cell>
          <cell r="I25">
            <v>2559.6799999999998</v>
          </cell>
          <cell r="J25">
            <v>1672</v>
          </cell>
          <cell r="K25">
            <v>25</v>
          </cell>
        </row>
        <row r="26">
          <cell r="A26" t="str">
            <v>NELSON ROBERTO SANTAMARIA JAVIER</v>
          </cell>
          <cell r="B26" t="str">
            <v>TECNICO DE COMUNICACIONES</v>
          </cell>
          <cell r="C26" t="str">
            <v>00-001-0976514-9</v>
          </cell>
          <cell r="D26">
            <v>22</v>
          </cell>
          <cell r="E26">
            <v>30000</v>
          </cell>
          <cell r="F26">
            <v>0</v>
          </cell>
          <cell r="G26">
            <v>30000</v>
          </cell>
          <cell r="H26">
            <v>861</v>
          </cell>
          <cell r="I26">
            <v>0</v>
          </cell>
          <cell r="J26">
            <v>912</v>
          </cell>
          <cell r="K26">
            <v>25</v>
          </cell>
        </row>
        <row r="27">
          <cell r="A27" t="str">
            <v>MILDRED MARGARITA SANCHEZ PEREZ</v>
          </cell>
          <cell r="B27" t="str">
            <v>FACILITADOR</v>
          </cell>
          <cell r="C27" t="str">
            <v>00-001-0997666-2</v>
          </cell>
          <cell r="D27">
            <v>8</v>
          </cell>
          <cell r="E27">
            <v>50000</v>
          </cell>
          <cell r="F27">
            <v>0</v>
          </cell>
          <cell r="G27">
            <v>50000</v>
          </cell>
          <cell r="H27">
            <v>1435</v>
          </cell>
          <cell r="I27">
            <v>1854</v>
          </cell>
          <cell r="J27">
            <v>1520</v>
          </cell>
          <cell r="K27">
            <v>1665.49</v>
          </cell>
        </row>
        <row r="28">
          <cell r="A28" t="str">
            <v>AURELINA VITTINI JIMENEZ</v>
          </cell>
          <cell r="B28" t="str">
            <v>ANALISTA LEGAL</v>
          </cell>
          <cell r="C28" t="str">
            <v>00-001-1017544-5</v>
          </cell>
          <cell r="D28">
            <v>0</v>
          </cell>
          <cell r="E28">
            <v>50000</v>
          </cell>
          <cell r="F28">
            <v>0</v>
          </cell>
          <cell r="G28">
            <v>50000</v>
          </cell>
          <cell r="H28">
            <v>1435</v>
          </cell>
          <cell r="I28">
            <v>1854</v>
          </cell>
          <cell r="J28">
            <v>1520</v>
          </cell>
          <cell r="K28">
            <v>17025.57</v>
          </cell>
        </row>
        <row r="29">
          <cell r="A29" t="str">
            <v>CATHERINE DIHMES FLORES</v>
          </cell>
          <cell r="B29" t="str">
            <v>TECNICO ADMINISTRATIVO</v>
          </cell>
          <cell r="C29" t="str">
            <v>00-001-1019831-4</v>
          </cell>
          <cell r="D29">
            <v>55</v>
          </cell>
          <cell r="E29">
            <v>45000</v>
          </cell>
          <cell r="F29">
            <v>0</v>
          </cell>
          <cell r="G29">
            <v>45000</v>
          </cell>
          <cell r="H29">
            <v>1291.5</v>
          </cell>
          <cell r="I29">
            <v>1148.33</v>
          </cell>
          <cell r="J29">
            <v>1368</v>
          </cell>
          <cell r="K29">
            <v>25</v>
          </cell>
        </row>
        <row r="30">
          <cell r="A30" t="str">
            <v>BERTHA PATRICIA LAHOZ BANKS DE ADAM</v>
          </cell>
          <cell r="B30" t="str">
            <v>ENCARGADO (A) DE PLANIFICACIO</v>
          </cell>
          <cell r="C30" t="str">
            <v>00-001-1078974-0</v>
          </cell>
          <cell r="D30">
            <v>4</v>
          </cell>
          <cell r="E30">
            <v>150000</v>
          </cell>
          <cell r="F30">
            <v>0</v>
          </cell>
          <cell r="G30">
            <v>150000</v>
          </cell>
          <cell r="H30">
            <v>4305</v>
          </cell>
          <cell r="I30">
            <v>23437.75</v>
          </cell>
          <cell r="J30">
            <v>4560</v>
          </cell>
          <cell r="K30">
            <v>2740.46</v>
          </cell>
        </row>
        <row r="31">
          <cell r="A31" t="str">
            <v>MAURIS PEREZ TEJEDA</v>
          </cell>
          <cell r="B31" t="str">
            <v>FACILITADOR</v>
          </cell>
          <cell r="C31" t="str">
            <v>00-001-1105692-5</v>
          </cell>
          <cell r="D31">
            <v>4</v>
          </cell>
          <cell r="E31">
            <v>50000</v>
          </cell>
          <cell r="F31">
            <v>0</v>
          </cell>
          <cell r="G31">
            <v>50000</v>
          </cell>
          <cell r="H31">
            <v>1435</v>
          </cell>
          <cell r="I31">
            <v>1854</v>
          </cell>
          <cell r="J31">
            <v>1520</v>
          </cell>
          <cell r="K31">
            <v>25</v>
          </cell>
        </row>
        <row r="32">
          <cell r="A32" t="str">
            <v>XIOMARA DE LOS MILAGROS ENCARNACION</v>
          </cell>
          <cell r="B32" t="str">
            <v>TECNICO ADMINISTRATIVO</v>
          </cell>
          <cell r="C32" t="str">
            <v>00-001-1132681-5</v>
          </cell>
          <cell r="D32">
            <v>36</v>
          </cell>
          <cell r="E32">
            <v>55000</v>
          </cell>
          <cell r="F32">
            <v>0</v>
          </cell>
          <cell r="G32">
            <v>55000</v>
          </cell>
          <cell r="H32">
            <v>1578.5</v>
          </cell>
          <cell r="I32">
            <v>2559.6799999999998</v>
          </cell>
          <cell r="J32">
            <v>1672</v>
          </cell>
          <cell r="K32">
            <v>25</v>
          </cell>
        </row>
        <row r="33">
          <cell r="A33" t="str">
            <v>MOISES ARIEL DAVILA RUIZ</v>
          </cell>
          <cell r="B33" t="str">
            <v>ANALISTA DE SISTEMAS INFORMAT</v>
          </cell>
          <cell r="C33" t="str">
            <v>00-001-1145769-3</v>
          </cell>
          <cell r="D33">
            <v>14</v>
          </cell>
          <cell r="E33">
            <v>76000</v>
          </cell>
          <cell r="F33">
            <v>0</v>
          </cell>
          <cell r="G33">
            <v>76000</v>
          </cell>
          <cell r="H33">
            <v>2181.1999999999998</v>
          </cell>
          <cell r="I33">
            <v>6497.56</v>
          </cell>
          <cell r="J33">
            <v>2310.4</v>
          </cell>
          <cell r="K33">
            <v>25</v>
          </cell>
        </row>
        <row r="34">
          <cell r="A34" t="str">
            <v>ADOLFO PEREZ PEREZ</v>
          </cell>
          <cell r="B34" t="str">
            <v>ENCARGADO</v>
          </cell>
          <cell r="C34" t="str">
            <v>00-001-1166822-4</v>
          </cell>
          <cell r="D34">
            <v>33</v>
          </cell>
          <cell r="E34">
            <v>150000</v>
          </cell>
          <cell r="F34">
            <v>0</v>
          </cell>
          <cell r="G34">
            <v>150000</v>
          </cell>
          <cell r="H34">
            <v>4305</v>
          </cell>
          <cell r="I34">
            <v>23866.62</v>
          </cell>
          <cell r="J34">
            <v>4560</v>
          </cell>
          <cell r="K34">
            <v>3624.02</v>
          </cell>
        </row>
        <row r="35">
          <cell r="A35" t="str">
            <v>JOSE JOAQUIN VALENZUELA MARTINEZ</v>
          </cell>
          <cell r="B35" t="str">
            <v>TECNICO ADMINISTRATIVO</v>
          </cell>
          <cell r="C35" t="str">
            <v>00-001-1171423-4</v>
          </cell>
          <cell r="D35">
            <v>64</v>
          </cell>
          <cell r="E35">
            <v>50000</v>
          </cell>
          <cell r="F35">
            <v>0</v>
          </cell>
          <cell r="G35">
            <v>50000</v>
          </cell>
          <cell r="H35">
            <v>1435</v>
          </cell>
          <cell r="I35">
            <v>1854</v>
          </cell>
          <cell r="J35">
            <v>1520</v>
          </cell>
          <cell r="K35">
            <v>25</v>
          </cell>
        </row>
        <row r="36">
          <cell r="A36" t="str">
            <v>DULCE KEREN CASTILLO UREÑA</v>
          </cell>
          <cell r="B36" t="str">
            <v>TECNICO ADMINISTRATIVO</v>
          </cell>
          <cell r="C36" t="str">
            <v>00-001-1313021-5</v>
          </cell>
          <cell r="D36">
            <v>63</v>
          </cell>
          <cell r="E36">
            <v>55000</v>
          </cell>
          <cell r="F36">
            <v>0</v>
          </cell>
          <cell r="G36">
            <v>55000</v>
          </cell>
          <cell r="H36">
            <v>1578.5</v>
          </cell>
          <cell r="I36">
            <v>2559.6799999999998</v>
          </cell>
          <cell r="J36">
            <v>1672</v>
          </cell>
          <cell r="K36">
            <v>25</v>
          </cell>
        </row>
        <row r="37">
          <cell r="A37" t="str">
            <v>LEONARDO NATANAEL MARCANO DE LA ROS</v>
          </cell>
          <cell r="B37" t="str">
            <v>ANALISTA LEGAL</v>
          </cell>
          <cell r="C37" t="str">
            <v>00-001-1355898-5</v>
          </cell>
          <cell r="D37">
            <v>51</v>
          </cell>
          <cell r="E37">
            <v>76000</v>
          </cell>
          <cell r="F37">
            <v>0</v>
          </cell>
          <cell r="G37">
            <v>76000</v>
          </cell>
          <cell r="H37">
            <v>2181.1999999999998</v>
          </cell>
          <cell r="I37">
            <v>6497.56</v>
          </cell>
          <cell r="J37">
            <v>2310.4</v>
          </cell>
          <cell r="K37">
            <v>25</v>
          </cell>
        </row>
        <row r="38">
          <cell r="A38" t="str">
            <v>ALTAGRACIA AMPARO PEÑA SUERO</v>
          </cell>
          <cell r="B38" t="str">
            <v>ANALISTA</v>
          </cell>
          <cell r="C38" t="str">
            <v>00-001-1397531-2</v>
          </cell>
          <cell r="D38">
            <v>59</v>
          </cell>
          <cell r="E38">
            <v>76000</v>
          </cell>
          <cell r="F38">
            <v>0</v>
          </cell>
          <cell r="G38">
            <v>76000</v>
          </cell>
          <cell r="H38">
            <v>2181.1999999999998</v>
          </cell>
          <cell r="I38">
            <v>6497.56</v>
          </cell>
          <cell r="J38">
            <v>2310.4</v>
          </cell>
          <cell r="K38">
            <v>25</v>
          </cell>
        </row>
        <row r="39">
          <cell r="A39" t="str">
            <v>NIURVIS HENRIQUEZ GARCIA</v>
          </cell>
          <cell r="B39" t="str">
            <v>COORDINADORA</v>
          </cell>
          <cell r="C39" t="str">
            <v>00-001-1492475-6</v>
          </cell>
          <cell r="D39">
            <v>129</v>
          </cell>
          <cell r="E39">
            <v>105000</v>
          </cell>
          <cell r="F39">
            <v>0</v>
          </cell>
          <cell r="G39">
            <v>105000</v>
          </cell>
          <cell r="H39">
            <v>3013.5</v>
          </cell>
          <cell r="I39">
            <v>13281.49</v>
          </cell>
          <cell r="J39">
            <v>3192</v>
          </cell>
          <cell r="K39">
            <v>25</v>
          </cell>
        </row>
        <row r="40">
          <cell r="A40" t="str">
            <v>JOCABEB TORRES REYNOSO</v>
          </cell>
          <cell r="B40" t="str">
            <v>ANALISTA</v>
          </cell>
          <cell r="C40" t="str">
            <v>00-001-1505247-4</v>
          </cell>
          <cell r="D40">
            <v>2154</v>
          </cell>
          <cell r="E40">
            <v>76000</v>
          </cell>
          <cell r="F40">
            <v>0</v>
          </cell>
          <cell r="G40">
            <v>76000</v>
          </cell>
          <cell r="H40">
            <v>2181.1999999999998</v>
          </cell>
          <cell r="I40">
            <v>6497.56</v>
          </cell>
          <cell r="J40">
            <v>2310.4</v>
          </cell>
          <cell r="K40">
            <v>25</v>
          </cell>
        </row>
        <row r="41">
          <cell r="A41" t="str">
            <v>ENERCIDO RAFAEL ENCARNACION SORIANO</v>
          </cell>
          <cell r="B41" t="str">
            <v>ANALISTA FINANCIERO</v>
          </cell>
          <cell r="C41" t="str">
            <v>00-001-1507699-4</v>
          </cell>
          <cell r="D41">
            <v>26</v>
          </cell>
          <cell r="E41">
            <v>76000</v>
          </cell>
          <cell r="F41">
            <v>0</v>
          </cell>
          <cell r="G41">
            <v>76000</v>
          </cell>
          <cell r="H41">
            <v>2181.1999999999998</v>
          </cell>
          <cell r="I41">
            <v>6497.56</v>
          </cell>
          <cell r="J41">
            <v>2310.4</v>
          </cell>
          <cell r="K41">
            <v>25</v>
          </cell>
        </row>
        <row r="42">
          <cell r="A42" t="str">
            <v>JULIA MARGARITA NUÑEZ DE DE LOS SAN</v>
          </cell>
          <cell r="B42" t="str">
            <v>ENCARGADO (A)</v>
          </cell>
          <cell r="C42" t="str">
            <v>00-001-1521231-8</v>
          </cell>
          <cell r="D42">
            <v>67</v>
          </cell>
          <cell r="E42">
            <v>128000</v>
          </cell>
          <cell r="F42">
            <v>0</v>
          </cell>
          <cell r="G42">
            <v>128000</v>
          </cell>
          <cell r="H42">
            <v>3673.6</v>
          </cell>
          <cell r="I42">
            <v>18262.8</v>
          </cell>
          <cell r="J42">
            <v>3891.2</v>
          </cell>
          <cell r="K42">
            <v>1740.46</v>
          </cell>
        </row>
        <row r="43">
          <cell r="A43" t="str">
            <v>ADALGISA DE LA CRUZ HERNANDEZ</v>
          </cell>
          <cell r="B43" t="str">
            <v>ANALISTA DE RECURSOS HUMANOS</v>
          </cell>
          <cell r="C43" t="str">
            <v>00-001-1542765-0</v>
          </cell>
          <cell r="D43">
            <v>64</v>
          </cell>
          <cell r="E43">
            <v>76000</v>
          </cell>
          <cell r="F43">
            <v>0</v>
          </cell>
          <cell r="G43">
            <v>76000</v>
          </cell>
          <cell r="H43">
            <v>2181.1999999999998</v>
          </cell>
          <cell r="I43">
            <v>6497.56</v>
          </cell>
          <cell r="J43">
            <v>2310.4</v>
          </cell>
          <cell r="K43">
            <v>25</v>
          </cell>
        </row>
        <row r="44">
          <cell r="A44" t="str">
            <v>MARIA ALEJANDRA LAZALA BONILLA</v>
          </cell>
          <cell r="B44" t="str">
            <v>PERIODISTA</v>
          </cell>
          <cell r="C44" t="str">
            <v>00-001-1576114-0</v>
          </cell>
          <cell r="D44">
            <v>57</v>
          </cell>
          <cell r="E44">
            <v>60000</v>
          </cell>
          <cell r="F44">
            <v>0</v>
          </cell>
          <cell r="G44">
            <v>60000</v>
          </cell>
          <cell r="H44">
            <v>1722</v>
          </cell>
          <cell r="I44">
            <v>3486.68</v>
          </cell>
          <cell r="J44">
            <v>1824</v>
          </cell>
          <cell r="K44">
            <v>25</v>
          </cell>
        </row>
        <row r="45">
          <cell r="A45" t="str">
            <v>ANGEL MARIA LINARES PEREZ</v>
          </cell>
          <cell r="B45" t="str">
            <v>ANALISTA DE SISTEMAS INFORMAT</v>
          </cell>
          <cell r="C45" t="str">
            <v>00-001-1589763-9</v>
          </cell>
          <cell r="D45">
            <v>30</v>
          </cell>
          <cell r="E45">
            <v>76000</v>
          </cell>
          <cell r="F45">
            <v>0</v>
          </cell>
          <cell r="G45">
            <v>76000</v>
          </cell>
          <cell r="H45">
            <v>2181.1999999999998</v>
          </cell>
          <cell r="I45">
            <v>6497.56</v>
          </cell>
          <cell r="J45">
            <v>2310.4</v>
          </cell>
          <cell r="K45">
            <v>25</v>
          </cell>
        </row>
        <row r="46">
          <cell r="A46" t="str">
            <v>LUIS ALFREDO ORTIZ</v>
          </cell>
          <cell r="B46" t="str">
            <v>ANALISTA</v>
          </cell>
          <cell r="C46" t="str">
            <v>00-001-1611311-9</v>
          </cell>
          <cell r="D46">
            <v>1774</v>
          </cell>
          <cell r="E46">
            <v>76000</v>
          </cell>
          <cell r="F46">
            <v>0</v>
          </cell>
          <cell r="G46">
            <v>76000</v>
          </cell>
          <cell r="H46">
            <v>2181.1999999999998</v>
          </cell>
          <cell r="I46">
            <v>6497.56</v>
          </cell>
          <cell r="J46">
            <v>2310.4</v>
          </cell>
          <cell r="K46">
            <v>25</v>
          </cell>
        </row>
        <row r="47">
          <cell r="A47" t="str">
            <v>DAVIS ANDERSON CORONADO JAQUEZ</v>
          </cell>
          <cell r="B47" t="str">
            <v>FACILITADOR</v>
          </cell>
          <cell r="C47" t="str">
            <v>00-001-1616913-7</v>
          </cell>
          <cell r="D47">
            <v>0</v>
          </cell>
          <cell r="E47">
            <v>51577.97</v>
          </cell>
          <cell r="F47">
            <v>0</v>
          </cell>
          <cell r="G47">
            <v>51577.97</v>
          </cell>
          <cell r="H47">
            <v>1480.29</v>
          </cell>
          <cell r="I47">
            <v>2076.71</v>
          </cell>
          <cell r="J47">
            <v>1567.97</v>
          </cell>
          <cell r="K47">
            <v>30463.02</v>
          </cell>
        </row>
        <row r="48">
          <cell r="A48" t="str">
            <v>YISSEL ALTAGRACIA SANCHEZ ORTIZ</v>
          </cell>
          <cell r="B48" t="str">
            <v>ANALISTA</v>
          </cell>
          <cell r="C48" t="str">
            <v>00-001-1648884-2</v>
          </cell>
          <cell r="D48">
            <v>69</v>
          </cell>
          <cell r="E48">
            <v>76000</v>
          </cell>
          <cell r="F48">
            <v>0</v>
          </cell>
          <cell r="G48">
            <v>76000</v>
          </cell>
          <cell r="H48">
            <v>2181.1999999999998</v>
          </cell>
          <cell r="I48">
            <v>6497.56</v>
          </cell>
          <cell r="J48">
            <v>2310.4</v>
          </cell>
          <cell r="K48">
            <v>10025</v>
          </cell>
        </row>
        <row r="49">
          <cell r="A49" t="str">
            <v>CARMEN ALTAGRACIA GERMAN DIAZ</v>
          </cell>
          <cell r="B49" t="str">
            <v>ANALISTA DE RECURSOS HUMANOS</v>
          </cell>
          <cell r="C49" t="str">
            <v>00-001-1652475-2</v>
          </cell>
          <cell r="D49">
            <v>97</v>
          </cell>
          <cell r="E49">
            <v>76000</v>
          </cell>
          <cell r="F49">
            <v>0</v>
          </cell>
          <cell r="G49">
            <v>76000</v>
          </cell>
          <cell r="H49">
            <v>2181.1999999999998</v>
          </cell>
          <cell r="I49">
            <v>6497.56</v>
          </cell>
          <cell r="J49">
            <v>2310.4</v>
          </cell>
          <cell r="K49">
            <v>36363.79</v>
          </cell>
        </row>
        <row r="50">
          <cell r="A50" t="str">
            <v>PEDRO ESPINOSA RAMIREZ</v>
          </cell>
          <cell r="B50" t="str">
            <v>ANALISTA</v>
          </cell>
          <cell r="C50" t="str">
            <v>00-001-1661647-5</v>
          </cell>
          <cell r="D50">
            <v>4</v>
          </cell>
          <cell r="E50">
            <v>75000</v>
          </cell>
          <cell r="F50">
            <v>0</v>
          </cell>
          <cell r="G50">
            <v>75000</v>
          </cell>
          <cell r="H50">
            <v>2152.5</v>
          </cell>
          <cell r="I50">
            <v>6309.38</v>
          </cell>
          <cell r="J50">
            <v>2280</v>
          </cell>
          <cell r="K50">
            <v>665.49</v>
          </cell>
        </row>
        <row r="51">
          <cell r="A51" t="str">
            <v>XEUSY MERCEDES ARAUJO CORNIELLE</v>
          </cell>
          <cell r="B51" t="str">
            <v>TECNICO ADMINISTRATIVO</v>
          </cell>
          <cell r="C51" t="str">
            <v>00-001-1661850-5</v>
          </cell>
          <cell r="D51">
            <v>47</v>
          </cell>
          <cell r="E51">
            <v>35000</v>
          </cell>
          <cell r="F51">
            <v>0</v>
          </cell>
          <cell r="G51">
            <v>35000</v>
          </cell>
          <cell r="H51">
            <v>1004.5</v>
          </cell>
          <cell r="I51">
            <v>0</v>
          </cell>
          <cell r="J51">
            <v>1064</v>
          </cell>
          <cell r="K51">
            <v>25</v>
          </cell>
        </row>
        <row r="52">
          <cell r="A52" t="str">
            <v>JESUS FRANCISCO BAUTISTA PEREZ</v>
          </cell>
          <cell r="B52" t="str">
            <v>ENCARGADO (A) DE DEPARTAMENTO</v>
          </cell>
          <cell r="C52" t="str">
            <v>00-001-1665872-5</v>
          </cell>
          <cell r="D52">
            <v>46</v>
          </cell>
          <cell r="E52">
            <v>115000</v>
          </cell>
          <cell r="F52">
            <v>0</v>
          </cell>
          <cell r="G52">
            <v>115000</v>
          </cell>
          <cell r="H52">
            <v>3300.5</v>
          </cell>
          <cell r="I52">
            <v>15633.74</v>
          </cell>
          <cell r="J52">
            <v>3496</v>
          </cell>
          <cell r="K52">
            <v>25</v>
          </cell>
        </row>
        <row r="53">
          <cell r="A53" t="str">
            <v>DARIEL GONZALEZ SEPULVEDA</v>
          </cell>
          <cell r="B53" t="str">
            <v>ANALISTA LEGAL</v>
          </cell>
          <cell r="C53" t="str">
            <v>00-001-1668392-1</v>
          </cell>
          <cell r="D53">
            <v>40</v>
          </cell>
          <cell r="E53">
            <v>76000</v>
          </cell>
          <cell r="F53">
            <v>0</v>
          </cell>
          <cell r="G53">
            <v>76000</v>
          </cell>
          <cell r="H53">
            <v>2181.1999999999998</v>
          </cell>
          <cell r="I53">
            <v>6497.56</v>
          </cell>
          <cell r="J53">
            <v>2310.4</v>
          </cell>
          <cell r="K53">
            <v>25</v>
          </cell>
        </row>
        <row r="54">
          <cell r="A54" t="str">
            <v>MAYERLIN JORGE ESCOTO</v>
          </cell>
          <cell r="B54" t="str">
            <v>ANALISTA DE RECLUTAMIENTO Y S</v>
          </cell>
          <cell r="C54" t="str">
            <v>00-001-1683638-8</v>
          </cell>
          <cell r="D54">
            <v>20</v>
          </cell>
          <cell r="E54">
            <v>76000</v>
          </cell>
          <cell r="F54">
            <v>0</v>
          </cell>
          <cell r="G54">
            <v>76000</v>
          </cell>
          <cell r="H54">
            <v>2181.1999999999998</v>
          </cell>
          <cell r="I54">
            <v>6497.56</v>
          </cell>
          <cell r="J54">
            <v>2310.4</v>
          </cell>
          <cell r="K54">
            <v>12561.43</v>
          </cell>
        </row>
        <row r="55">
          <cell r="A55" t="str">
            <v>ALINA GUZMAN HUMA</v>
          </cell>
          <cell r="B55" t="str">
            <v>ENCARGADO DE RECURSOS HUMANOS</v>
          </cell>
          <cell r="C55" t="str">
            <v>00-001-1684971-2</v>
          </cell>
          <cell r="D55">
            <v>125</v>
          </cell>
          <cell r="E55">
            <v>150000</v>
          </cell>
          <cell r="F55">
            <v>0</v>
          </cell>
          <cell r="G55">
            <v>150000</v>
          </cell>
          <cell r="H55">
            <v>4305</v>
          </cell>
          <cell r="I55">
            <v>23866.62</v>
          </cell>
          <cell r="J55">
            <v>4560</v>
          </cell>
          <cell r="K55">
            <v>25</v>
          </cell>
        </row>
        <row r="56">
          <cell r="A56" t="str">
            <v>SOLANLLY GUILLERMINA CACERES PAULIN</v>
          </cell>
          <cell r="B56" t="str">
            <v>ANALISTA DE RECURSOS HUMANOS</v>
          </cell>
          <cell r="C56" t="str">
            <v>00-001-1717795-6</v>
          </cell>
          <cell r="D56">
            <v>127</v>
          </cell>
          <cell r="E56">
            <v>76000</v>
          </cell>
          <cell r="F56">
            <v>0</v>
          </cell>
          <cell r="G56">
            <v>76000</v>
          </cell>
          <cell r="H56">
            <v>2181.1999999999998</v>
          </cell>
          <cell r="I56">
            <v>6497.56</v>
          </cell>
          <cell r="J56">
            <v>2310.4</v>
          </cell>
          <cell r="K56">
            <v>25</v>
          </cell>
        </row>
        <row r="57">
          <cell r="A57" t="str">
            <v>YOKASTA ALEXANDRA TAPIA MARTINEZ</v>
          </cell>
          <cell r="B57" t="str">
            <v>ENCARGADO DE CONTABILIDAD</v>
          </cell>
          <cell r="C57" t="str">
            <v>00-001-1719256-7</v>
          </cell>
          <cell r="D57">
            <v>4</v>
          </cell>
          <cell r="E57">
            <v>128000</v>
          </cell>
          <cell r="F57">
            <v>0</v>
          </cell>
          <cell r="G57">
            <v>128000</v>
          </cell>
          <cell r="H57">
            <v>3673.6</v>
          </cell>
          <cell r="I57">
            <v>18691.669999999998</v>
          </cell>
          <cell r="J57">
            <v>3891.2</v>
          </cell>
          <cell r="K57">
            <v>25</v>
          </cell>
        </row>
        <row r="58">
          <cell r="A58" t="str">
            <v>LUISANNA MARGARITA MERCEDES DE CONC</v>
          </cell>
          <cell r="B58" t="str">
            <v>ENCARGADO (A)</v>
          </cell>
          <cell r="C58" t="str">
            <v>00-001-1736073-5</v>
          </cell>
          <cell r="D58">
            <v>11</v>
          </cell>
          <cell r="E58">
            <v>150000</v>
          </cell>
          <cell r="F58">
            <v>0</v>
          </cell>
          <cell r="G58">
            <v>150000</v>
          </cell>
          <cell r="H58">
            <v>4305</v>
          </cell>
          <cell r="I58">
            <v>23866.62</v>
          </cell>
          <cell r="J58">
            <v>4560</v>
          </cell>
          <cell r="K58">
            <v>1310.5</v>
          </cell>
        </row>
        <row r="59">
          <cell r="A59" t="str">
            <v>HEIDY CAROLINA MONTES DE OCA</v>
          </cell>
          <cell r="B59" t="str">
            <v>ANALISTA DE COMPRAS Y CONTRAT</v>
          </cell>
          <cell r="C59" t="str">
            <v>00-001-1749386-6</v>
          </cell>
          <cell r="D59">
            <v>22</v>
          </cell>
          <cell r="E59">
            <v>76000</v>
          </cell>
          <cell r="F59">
            <v>0</v>
          </cell>
          <cell r="G59">
            <v>76000</v>
          </cell>
          <cell r="H59">
            <v>2181.1999999999998</v>
          </cell>
          <cell r="I59">
            <v>6497.56</v>
          </cell>
          <cell r="J59">
            <v>2310.4</v>
          </cell>
          <cell r="K59">
            <v>25</v>
          </cell>
        </row>
        <row r="60">
          <cell r="A60" t="str">
            <v>LUIS OCTAVIO PEÑA RODRIGUEZ</v>
          </cell>
          <cell r="B60" t="str">
            <v>ANALISTA</v>
          </cell>
          <cell r="C60" t="str">
            <v>00-001-1754085-6</v>
          </cell>
          <cell r="D60">
            <v>62</v>
          </cell>
          <cell r="E60">
            <v>76000</v>
          </cell>
          <cell r="F60">
            <v>0</v>
          </cell>
          <cell r="G60">
            <v>76000</v>
          </cell>
          <cell r="H60">
            <v>2181.1999999999998</v>
          </cell>
          <cell r="I60">
            <v>6497.56</v>
          </cell>
          <cell r="J60">
            <v>2310.4</v>
          </cell>
          <cell r="K60">
            <v>25</v>
          </cell>
        </row>
        <row r="61">
          <cell r="A61" t="str">
            <v>ESTARLIN JAVIER CANELO DEL ROSARIO</v>
          </cell>
          <cell r="B61" t="str">
            <v>PERIODISTA</v>
          </cell>
          <cell r="C61" t="str">
            <v>00-001-1760145-0</v>
          </cell>
          <cell r="D61">
            <v>50</v>
          </cell>
          <cell r="E61">
            <v>76000</v>
          </cell>
          <cell r="F61">
            <v>0</v>
          </cell>
          <cell r="G61">
            <v>76000</v>
          </cell>
          <cell r="H61">
            <v>2181.1999999999998</v>
          </cell>
          <cell r="I61">
            <v>6497.56</v>
          </cell>
          <cell r="J61">
            <v>2310.4</v>
          </cell>
          <cell r="K61">
            <v>25</v>
          </cell>
        </row>
        <row r="62">
          <cell r="A62" t="str">
            <v>SAMIRA CASTILLO DE ESPINAL</v>
          </cell>
          <cell r="B62" t="str">
            <v>ANALISTA DE CALIDAD EN LA GES</v>
          </cell>
          <cell r="C62" t="str">
            <v>00-001-1783103-2</v>
          </cell>
          <cell r="D62">
            <v>0</v>
          </cell>
          <cell r="E62">
            <v>76000</v>
          </cell>
          <cell r="F62">
            <v>0</v>
          </cell>
          <cell r="G62">
            <v>76000</v>
          </cell>
          <cell r="H62">
            <v>2181.1999999999998</v>
          </cell>
          <cell r="I62">
            <v>6497.56</v>
          </cell>
          <cell r="J62">
            <v>2310.4</v>
          </cell>
          <cell r="K62">
            <v>4881.5</v>
          </cell>
        </row>
        <row r="63">
          <cell r="A63" t="str">
            <v>DAHIANA GERONIMO ALBERTO</v>
          </cell>
          <cell r="B63" t="str">
            <v>COORDINADORA</v>
          </cell>
          <cell r="C63" t="str">
            <v>00-001-1791223-8</v>
          </cell>
          <cell r="D63">
            <v>1502</v>
          </cell>
          <cell r="E63">
            <v>105000</v>
          </cell>
          <cell r="F63">
            <v>0</v>
          </cell>
          <cell r="G63">
            <v>105000</v>
          </cell>
          <cell r="H63">
            <v>3013.5</v>
          </cell>
          <cell r="I63">
            <v>13281.49</v>
          </cell>
          <cell r="J63">
            <v>3192</v>
          </cell>
          <cell r="K63">
            <v>30474.34</v>
          </cell>
        </row>
        <row r="64">
          <cell r="A64" t="str">
            <v>JOSE AUGUSTO DUVAL GARCIA</v>
          </cell>
          <cell r="B64" t="str">
            <v>SUPERVISOR DE LOGISTICA</v>
          </cell>
          <cell r="C64" t="str">
            <v>00-001-1795481-8</v>
          </cell>
          <cell r="D64">
            <v>0</v>
          </cell>
          <cell r="E64">
            <v>31500</v>
          </cell>
          <cell r="F64">
            <v>0</v>
          </cell>
          <cell r="G64">
            <v>31500</v>
          </cell>
          <cell r="H64">
            <v>904.05</v>
          </cell>
          <cell r="I64">
            <v>0</v>
          </cell>
          <cell r="J64">
            <v>957.6</v>
          </cell>
          <cell r="K64">
            <v>987.52</v>
          </cell>
        </row>
        <row r="65">
          <cell r="A65" t="str">
            <v>ESCANIA MAYERLIN REINOSO SANCHEZ</v>
          </cell>
          <cell r="B65" t="str">
            <v>SUPERVISOR(A)</v>
          </cell>
          <cell r="C65" t="str">
            <v>00-001-1798953-3</v>
          </cell>
          <cell r="D65">
            <v>6</v>
          </cell>
          <cell r="E65">
            <v>70000</v>
          </cell>
          <cell r="F65">
            <v>0</v>
          </cell>
          <cell r="G65">
            <v>70000</v>
          </cell>
          <cell r="H65">
            <v>2009</v>
          </cell>
          <cell r="I65">
            <v>5368.48</v>
          </cell>
          <cell r="J65">
            <v>2128</v>
          </cell>
          <cell r="K65">
            <v>25</v>
          </cell>
        </row>
        <row r="66">
          <cell r="A66" t="str">
            <v>SORIBEL MENDEZ SANCHEZ</v>
          </cell>
          <cell r="B66" t="str">
            <v>ANALISTA LEGAL</v>
          </cell>
          <cell r="C66" t="str">
            <v>00-001-1800096-7</v>
          </cell>
          <cell r="D66">
            <v>38</v>
          </cell>
          <cell r="E66">
            <v>76000</v>
          </cell>
          <cell r="F66">
            <v>0</v>
          </cell>
          <cell r="G66">
            <v>76000</v>
          </cell>
          <cell r="H66">
            <v>2181.1999999999998</v>
          </cell>
          <cell r="I66">
            <v>6497.56</v>
          </cell>
          <cell r="J66">
            <v>2310.4</v>
          </cell>
          <cell r="K66">
            <v>25</v>
          </cell>
        </row>
        <row r="67">
          <cell r="A67" t="str">
            <v>LUZ ELVIRA OZUNA LAUTERIO</v>
          </cell>
          <cell r="B67" t="str">
            <v>TECNICO ADMINISTRATIVO</v>
          </cell>
          <cell r="C67" t="str">
            <v>00-001-1810730-9</v>
          </cell>
          <cell r="D67">
            <v>113</v>
          </cell>
          <cell r="E67">
            <v>55000</v>
          </cell>
          <cell r="F67">
            <v>0</v>
          </cell>
          <cell r="G67">
            <v>55000</v>
          </cell>
          <cell r="H67">
            <v>1578.5</v>
          </cell>
          <cell r="I67">
            <v>2559.6799999999998</v>
          </cell>
          <cell r="J67">
            <v>1672</v>
          </cell>
          <cell r="K67">
            <v>7561.37</v>
          </cell>
        </row>
        <row r="68">
          <cell r="A68" t="str">
            <v>SHEYLA CONSUEGRA GONZALEZ</v>
          </cell>
          <cell r="B68" t="str">
            <v>ENCARGADO DE CALIDAD EN LA GE</v>
          </cell>
          <cell r="C68" t="str">
            <v>00-001-1824931-7</v>
          </cell>
          <cell r="D68">
            <v>2</v>
          </cell>
          <cell r="E68">
            <v>128000</v>
          </cell>
          <cell r="F68">
            <v>0</v>
          </cell>
          <cell r="G68">
            <v>128000</v>
          </cell>
          <cell r="H68">
            <v>3673.6</v>
          </cell>
          <cell r="I68">
            <v>18691.669999999998</v>
          </cell>
          <cell r="J68">
            <v>3891.2</v>
          </cell>
          <cell r="K68">
            <v>25</v>
          </cell>
        </row>
        <row r="69">
          <cell r="A69" t="str">
            <v>EVELYN ADERSSY ABREU CASTILLO</v>
          </cell>
          <cell r="B69" t="str">
            <v>ANALISTA DE COMPRAS Y CONTRAT</v>
          </cell>
          <cell r="C69" t="str">
            <v>00-001-1841704-7</v>
          </cell>
          <cell r="D69">
            <v>13</v>
          </cell>
          <cell r="E69">
            <v>76000</v>
          </cell>
          <cell r="F69">
            <v>0</v>
          </cell>
          <cell r="G69">
            <v>76000</v>
          </cell>
          <cell r="H69">
            <v>2181.1999999999998</v>
          </cell>
          <cell r="I69">
            <v>6497.56</v>
          </cell>
          <cell r="J69">
            <v>2310.4</v>
          </cell>
          <cell r="K69">
            <v>25</v>
          </cell>
        </row>
        <row r="70">
          <cell r="A70" t="str">
            <v>BRYAN JESUS SUAREZ DE PEÑA</v>
          </cell>
          <cell r="B70" t="str">
            <v>ENCARGADO (A) DE EVALUACION D</v>
          </cell>
          <cell r="C70" t="str">
            <v>00-001-1853486-6</v>
          </cell>
          <cell r="D70">
            <v>75</v>
          </cell>
          <cell r="E70">
            <v>128000</v>
          </cell>
          <cell r="F70">
            <v>0</v>
          </cell>
          <cell r="G70">
            <v>128000</v>
          </cell>
          <cell r="H70">
            <v>3673.6</v>
          </cell>
          <cell r="I70">
            <v>18691.669999999998</v>
          </cell>
          <cell r="J70">
            <v>3891.2</v>
          </cell>
          <cell r="K70">
            <v>665.49</v>
          </cell>
        </row>
        <row r="71">
          <cell r="A71" t="str">
            <v>AMAZONA AURORA DE JESUS ROSARIO</v>
          </cell>
          <cell r="B71" t="str">
            <v>COORDINADOR (A)</v>
          </cell>
          <cell r="C71" t="str">
            <v>00-001-1879022-9</v>
          </cell>
          <cell r="D71">
            <v>4</v>
          </cell>
          <cell r="E71">
            <v>80000</v>
          </cell>
          <cell r="F71">
            <v>0</v>
          </cell>
          <cell r="G71">
            <v>80000</v>
          </cell>
          <cell r="H71">
            <v>2296</v>
          </cell>
          <cell r="I71">
            <v>7400.87</v>
          </cell>
          <cell r="J71">
            <v>2432</v>
          </cell>
          <cell r="K71">
            <v>25</v>
          </cell>
        </row>
        <row r="72">
          <cell r="A72" t="str">
            <v>ARISLEIDY CAROLINA ROMERO VILLALONA</v>
          </cell>
          <cell r="B72" t="str">
            <v>ANALISTA DE RECURSOS HUMANOS</v>
          </cell>
          <cell r="C72" t="str">
            <v>00-001-1923416-9</v>
          </cell>
          <cell r="D72">
            <v>1766</v>
          </cell>
          <cell r="E72">
            <v>76000</v>
          </cell>
          <cell r="F72">
            <v>0</v>
          </cell>
          <cell r="G72">
            <v>76000</v>
          </cell>
          <cell r="H72">
            <v>2181.1999999999998</v>
          </cell>
          <cell r="I72">
            <v>6497.56</v>
          </cell>
          <cell r="J72">
            <v>2310.4</v>
          </cell>
          <cell r="K72">
            <v>25</v>
          </cell>
        </row>
        <row r="73">
          <cell r="A73" t="str">
            <v>MABEL PEREZ MONERO</v>
          </cell>
          <cell r="B73" t="str">
            <v>ANALISTA</v>
          </cell>
          <cell r="C73" t="str">
            <v>00-002-0147407-9</v>
          </cell>
          <cell r="D73">
            <v>55</v>
          </cell>
          <cell r="E73">
            <v>60000</v>
          </cell>
          <cell r="F73">
            <v>0</v>
          </cell>
          <cell r="G73">
            <v>60000</v>
          </cell>
          <cell r="H73">
            <v>1722</v>
          </cell>
          <cell r="I73">
            <v>3486.68</v>
          </cell>
          <cell r="J73">
            <v>1824</v>
          </cell>
          <cell r="K73">
            <v>25</v>
          </cell>
        </row>
        <row r="74">
          <cell r="A74" t="str">
            <v>JORDAN MARTE CRUZ</v>
          </cell>
          <cell r="B74" t="str">
            <v>SOPORTE TECNICO INFORMATICO</v>
          </cell>
          <cell r="C74" t="str">
            <v>00-002-0159148-4</v>
          </cell>
          <cell r="D74">
            <v>68</v>
          </cell>
          <cell r="E74">
            <v>30000</v>
          </cell>
          <cell r="F74">
            <v>0</v>
          </cell>
          <cell r="G74">
            <v>30000</v>
          </cell>
          <cell r="H74">
            <v>861</v>
          </cell>
          <cell r="I74">
            <v>0</v>
          </cell>
          <cell r="J74">
            <v>912</v>
          </cell>
          <cell r="K74">
            <v>25</v>
          </cell>
        </row>
        <row r="75">
          <cell r="A75" t="str">
            <v>DOMINGO ANTONIO COMPRES MATOS</v>
          </cell>
          <cell r="B75" t="str">
            <v>SUPERVISOR DE LOGISTICA</v>
          </cell>
          <cell r="C75" t="str">
            <v>00-010-0080815-2</v>
          </cell>
          <cell r="D75">
            <v>0</v>
          </cell>
          <cell r="E75">
            <v>31500</v>
          </cell>
          <cell r="F75">
            <v>0</v>
          </cell>
          <cell r="G75">
            <v>31500</v>
          </cell>
          <cell r="H75">
            <v>904.05</v>
          </cell>
          <cell r="I75">
            <v>0</v>
          </cell>
          <cell r="J75">
            <v>957.6</v>
          </cell>
          <cell r="K75">
            <v>425</v>
          </cell>
        </row>
        <row r="76">
          <cell r="A76" t="str">
            <v>JOSE LUIS CANARIO QUEZADA</v>
          </cell>
          <cell r="B76" t="str">
            <v>FACILITADOR</v>
          </cell>
          <cell r="C76" t="str">
            <v>00-010-0098578-6</v>
          </cell>
          <cell r="D76">
            <v>125</v>
          </cell>
          <cell r="E76">
            <v>50000</v>
          </cell>
          <cell r="F76">
            <v>0</v>
          </cell>
          <cell r="G76">
            <v>50000</v>
          </cell>
          <cell r="H76">
            <v>1435</v>
          </cell>
          <cell r="I76">
            <v>1854</v>
          </cell>
          <cell r="J76">
            <v>1520</v>
          </cell>
          <cell r="K76">
            <v>25</v>
          </cell>
        </row>
        <row r="77">
          <cell r="A77" t="str">
            <v>WELLIN RAUL ANDUJAR SENCION</v>
          </cell>
          <cell r="B77" t="str">
            <v>SUPERVISOR DE LOGISTICA</v>
          </cell>
          <cell r="C77" t="str">
            <v>00-010-0099649-4</v>
          </cell>
          <cell r="D77">
            <v>0</v>
          </cell>
          <cell r="E77">
            <v>31500</v>
          </cell>
          <cell r="F77">
            <v>0</v>
          </cell>
          <cell r="G77">
            <v>31500</v>
          </cell>
          <cell r="H77">
            <v>904.05</v>
          </cell>
          <cell r="I77">
            <v>0</v>
          </cell>
          <cell r="J77">
            <v>957.6</v>
          </cell>
          <cell r="K77">
            <v>25175</v>
          </cell>
        </row>
        <row r="78">
          <cell r="A78" t="str">
            <v>WILSON ADALBERTO JIMENEZ DIAZ</v>
          </cell>
          <cell r="B78" t="str">
            <v>SOPORTE TECNICO INFORMATICO</v>
          </cell>
          <cell r="C78" t="str">
            <v>00-010-0113987-0</v>
          </cell>
          <cell r="D78">
            <v>66</v>
          </cell>
          <cell r="E78">
            <v>55000</v>
          </cell>
          <cell r="F78">
            <v>0</v>
          </cell>
          <cell r="G78">
            <v>55000</v>
          </cell>
          <cell r="H78">
            <v>1578.5</v>
          </cell>
          <cell r="I78">
            <v>2559.6799999999998</v>
          </cell>
          <cell r="J78">
            <v>1672</v>
          </cell>
          <cell r="K78">
            <v>25</v>
          </cell>
        </row>
        <row r="79">
          <cell r="A79" t="str">
            <v>ALEJANDRINA PEÑA LEBRON</v>
          </cell>
          <cell r="B79" t="str">
            <v>ANALISTA DE RECURSOS HUMANOS</v>
          </cell>
          <cell r="C79" t="str">
            <v>00-011-0021041-6</v>
          </cell>
          <cell r="D79">
            <v>12</v>
          </cell>
          <cell r="E79">
            <v>66000</v>
          </cell>
          <cell r="F79">
            <v>0</v>
          </cell>
          <cell r="G79">
            <v>66000</v>
          </cell>
          <cell r="H79">
            <v>1894.2</v>
          </cell>
          <cell r="I79">
            <v>4615.76</v>
          </cell>
          <cell r="J79">
            <v>2006.4</v>
          </cell>
          <cell r="K79">
            <v>25</v>
          </cell>
        </row>
        <row r="80">
          <cell r="A80" t="str">
            <v>ROSA AWILDA PEREZ SIERRA</v>
          </cell>
          <cell r="B80" t="str">
            <v>TECNICO ADMINISTRATIVO</v>
          </cell>
          <cell r="C80" t="str">
            <v>00-011-0037621-7</v>
          </cell>
          <cell r="D80">
            <v>2052</v>
          </cell>
          <cell r="E80">
            <v>42000</v>
          </cell>
          <cell r="F80">
            <v>0</v>
          </cell>
          <cell r="G80">
            <v>42000</v>
          </cell>
          <cell r="H80">
            <v>1205.4000000000001</v>
          </cell>
          <cell r="I80">
            <v>724.92</v>
          </cell>
          <cell r="J80">
            <v>1276.8</v>
          </cell>
          <cell r="K80">
            <v>1310.5</v>
          </cell>
        </row>
        <row r="81">
          <cell r="A81" t="str">
            <v>WASCAR  FRANCISCO AQUINO SANCHEZ</v>
          </cell>
          <cell r="B81" t="str">
            <v>TECNICO DE REFRIGERACION</v>
          </cell>
          <cell r="C81" t="str">
            <v>00-011-0039765-0</v>
          </cell>
          <cell r="D81">
            <v>0</v>
          </cell>
          <cell r="E81">
            <v>40000</v>
          </cell>
          <cell r="F81">
            <v>0</v>
          </cell>
          <cell r="G81">
            <v>40000</v>
          </cell>
          <cell r="H81">
            <v>1148</v>
          </cell>
          <cell r="I81">
            <v>0</v>
          </cell>
          <cell r="J81">
            <v>1216</v>
          </cell>
          <cell r="K81">
            <v>22819.67</v>
          </cell>
        </row>
        <row r="82">
          <cell r="A82" t="str">
            <v>YRONELIS LANDA RODRIGUEZ</v>
          </cell>
          <cell r="B82" t="str">
            <v>TECNICO ADMINISTRATIVO</v>
          </cell>
          <cell r="C82" t="str">
            <v>00-012-0065807-6</v>
          </cell>
          <cell r="D82">
            <v>1607</v>
          </cell>
          <cell r="E82">
            <v>55000</v>
          </cell>
          <cell r="F82">
            <v>0</v>
          </cell>
          <cell r="G82">
            <v>55000</v>
          </cell>
          <cell r="H82">
            <v>1578.5</v>
          </cell>
          <cell r="I82">
            <v>2559.6799999999998</v>
          </cell>
          <cell r="J82">
            <v>1672</v>
          </cell>
          <cell r="K82">
            <v>25</v>
          </cell>
        </row>
        <row r="83">
          <cell r="A83" t="str">
            <v>VANESSA OGANDO SUERO</v>
          </cell>
          <cell r="B83" t="str">
            <v>ANALISTA</v>
          </cell>
          <cell r="C83" t="str">
            <v>00-012-0098561-0</v>
          </cell>
          <cell r="D83">
            <v>106</v>
          </cell>
          <cell r="E83">
            <v>76000</v>
          </cell>
          <cell r="F83">
            <v>0</v>
          </cell>
          <cell r="G83">
            <v>76000</v>
          </cell>
          <cell r="H83">
            <v>2181.1999999999998</v>
          </cell>
          <cell r="I83">
            <v>6154.46</v>
          </cell>
          <cell r="J83">
            <v>2310.4</v>
          </cell>
          <cell r="K83">
            <v>1740.46</v>
          </cell>
        </row>
        <row r="84">
          <cell r="A84" t="str">
            <v>LILIAN MINEIDY MORA PEREZ</v>
          </cell>
          <cell r="B84" t="str">
            <v>TECNICO ADMINISTRATIVO</v>
          </cell>
          <cell r="C84" t="str">
            <v>00-012-0099227-7</v>
          </cell>
          <cell r="D84">
            <v>35</v>
          </cell>
          <cell r="E84">
            <v>55000</v>
          </cell>
          <cell r="F84">
            <v>0</v>
          </cell>
          <cell r="G84">
            <v>55000</v>
          </cell>
          <cell r="H84">
            <v>1578.5</v>
          </cell>
          <cell r="I84">
            <v>2559.6799999999998</v>
          </cell>
          <cell r="J84">
            <v>1672</v>
          </cell>
          <cell r="K84">
            <v>25</v>
          </cell>
        </row>
        <row r="85">
          <cell r="A85" t="str">
            <v>DELIA RUTH HERRERA TAPIA</v>
          </cell>
          <cell r="B85" t="str">
            <v>SUPERVISOR DE LOGISTICA</v>
          </cell>
          <cell r="C85" t="str">
            <v>00-012-0103335-2</v>
          </cell>
          <cell r="D85">
            <v>0</v>
          </cell>
          <cell r="E85">
            <v>50000</v>
          </cell>
          <cell r="F85">
            <v>0</v>
          </cell>
          <cell r="G85">
            <v>50000</v>
          </cell>
          <cell r="H85">
            <v>1435</v>
          </cell>
          <cell r="I85">
            <v>1854</v>
          </cell>
          <cell r="J85">
            <v>1520</v>
          </cell>
          <cell r="K85">
            <v>1946.47</v>
          </cell>
        </row>
        <row r="86">
          <cell r="A86" t="str">
            <v>YESSENIA CARVAJAL CORCINO</v>
          </cell>
          <cell r="B86" t="str">
            <v>FACILITADOR</v>
          </cell>
          <cell r="C86" t="str">
            <v>00-012-0127076-4</v>
          </cell>
          <cell r="D86">
            <v>31</v>
          </cell>
          <cell r="E86">
            <v>50000</v>
          </cell>
          <cell r="F86">
            <v>0</v>
          </cell>
          <cell r="G86">
            <v>50000</v>
          </cell>
          <cell r="H86">
            <v>1435</v>
          </cell>
          <cell r="I86">
            <v>1596.68</v>
          </cell>
          <cell r="J86">
            <v>1520</v>
          </cell>
          <cell r="K86">
            <v>26312.46</v>
          </cell>
        </row>
        <row r="87">
          <cell r="A87" t="str">
            <v>JUANA ALTAGRACIA MORDAN GENAO</v>
          </cell>
          <cell r="B87" t="str">
            <v>COORDINADOR (A) DE LOGISTICA</v>
          </cell>
          <cell r="C87" t="str">
            <v>00-013-0014515-6</v>
          </cell>
          <cell r="D87">
            <v>0</v>
          </cell>
          <cell r="E87">
            <v>70000</v>
          </cell>
          <cell r="F87">
            <v>0</v>
          </cell>
          <cell r="G87">
            <v>70000</v>
          </cell>
          <cell r="H87">
            <v>2009</v>
          </cell>
          <cell r="I87">
            <v>5368.48</v>
          </cell>
          <cell r="J87">
            <v>2128</v>
          </cell>
          <cell r="K87">
            <v>25</v>
          </cell>
        </row>
        <row r="88">
          <cell r="A88" t="str">
            <v>NIDIA DE OLEO OGANDO</v>
          </cell>
          <cell r="B88" t="str">
            <v>TECNICO ADMINISTRATIVO</v>
          </cell>
          <cell r="C88" t="str">
            <v>00-014-0014704-5</v>
          </cell>
          <cell r="D88">
            <v>38</v>
          </cell>
          <cell r="E88">
            <v>55000</v>
          </cell>
          <cell r="F88">
            <v>0</v>
          </cell>
          <cell r="G88">
            <v>55000</v>
          </cell>
          <cell r="H88">
            <v>1578.5</v>
          </cell>
          <cell r="I88">
            <v>2302.36</v>
          </cell>
          <cell r="J88">
            <v>1672</v>
          </cell>
          <cell r="K88">
            <v>3021.44</v>
          </cell>
        </row>
        <row r="89">
          <cell r="A89" t="str">
            <v>MARIANELA VALDEZ</v>
          </cell>
          <cell r="B89" t="str">
            <v>ANALISTA LEGAL</v>
          </cell>
          <cell r="C89" t="str">
            <v>00-016-0020453-9</v>
          </cell>
          <cell r="D89">
            <v>1021</v>
          </cell>
          <cell r="E89">
            <v>76000</v>
          </cell>
          <cell r="F89">
            <v>0</v>
          </cell>
          <cell r="G89">
            <v>76000</v>
          </cell>
          <cell r="H89">
            <v>2181.1999999999998</v>
          </cell>
          <cell r="I89">
            <v>6497.56</v>
          </cell>
          <cell r="J89">
            <v>2310.4</v>
          </cell>
          <cell r="K89">
            <v>665.49</v>
          </cell>
        </row>
        <row r="90">
          <cell r="A90" t="str">
            <v>ANTONIO LAGARES QUEZADA</v>
          </cell>
          <cell r="B90" t="str">
            <v>FACILITADOR</v>
          </cell>
          <cell r="C90" t="str">
            <v>00-017-0023008-7</v>
          </cell>
          <cell r="D90">
            <v>12</v>
          </cell>
          <cell r="E90">
            <v>50000</v>
          </cell>
          <cell r="F90">
            <v>0</v>
          </cell>
          <cell r="G90">
            <v>50000</v>
          </cell>
          <cell r="H90">
            <v>1435</v>
          </cell>
          <cell r="I90">
            <v>1854</v>
          </cell>
          <cell r="J90">
            <v>1520</v>
          </cell>
          <cell r="K90">
            <v>25</v>
          </cell>
        </row>
        <row r="91">
          <cell r="A91" t="str">
            <v>AGUSTIN JOEL FELIZ LUNA</v>
          </cell>
          <cell r="B91" t="str">
            <v>TECNICO</v>
          </cell>
          <cell r="C91" t="str">
            <v>00-017-0026895-4</v>
          </cell>
          <cell r="D91">
            <v>45</v>
          </cell>
          <cell r="E91">
            <v>55000</v>
          </cell>
          <cell r="F91">
            <v>0</v>
          </cell>
          <cell r="G91">
            <v>55000</v>
          </cell>
          <cell r="H91">
            <v>1578.5</v>
          </cell>
          <cell r="I91">
            <v>2559.6799999999998</v>
          </cell>
          <cell r="J91">
            <v>1672</v>
          </cell>
          <cell r="K91">
            <v>25</v>
          </cell>
        </row>
        <row r="92">
          <cell r="A92" t="str">
            <v>ROLANDO DAVID MATOS</v>
          </cell>
          <cell r="B92" t="str">
            <v>FACILITADOR</v>
          </cell>
          <cell r="C92" t="str">
            <v>00-018-0005877-6</v>
          </cell>
          <cell r="D92">
            <v>24</v>
          </cell>
          <cell r="E92">
            <v>50000</v>
          </cell>
          <cell r="F92">
            <v>0</v>
          </cell>
          <cell r="G92">
            <v>50000</v>
          </cell>
          <cell r="H92">
            <v>1435</v>
          </cell>
          <cell r="I92">
            <v>1854</v>
          </cell>
          <cell r="J92">
            <v>1520</v>
          </cell>
          <cell r="K92">
            <v>25</v>
          </cell>
        </row>
        <row r="93">
          <cell r="A93" t="str">
            <v>GEIDY ROSSANNY MATOS MEDINA</v>
          </cell>
          <cell r="B93" t="str">
            <v>SUPERVISOR DE LOGISTICA</v>
          </cell>
          <cell r="C93" t="str">
            <v>00-018-0010189-9</v>
          </cell>
          <cell r="D93">
            <v>275</v>
          </cell>
          <cell r="E93">
            <v>50000</v>
          </cell>
          <cell r="F93">
            <v>0</v>
          </cell>
          <cell r="G93">
            <v>50000</v>
          </cell>
          <cell r="H93">
            <v>1435</v>
          </cell>
          <cell r="I93">
            <v>1854</v>
          </cell>
          <cell r="J93">
            <v>1520</v>
          </cell>
          <cell r="K93">
            <v>25</v>
          </cell>
        </row>
        <row r="94">
          <cell r="A94" t="str">
            <v>MARCELINO GOMEZ MORETA</v>
          </cell>
          <cell r="B94" t="str">
            <v>SUPERVISOR (A)</v>
          </cell>
          <cell r="C94" t="str">
            <v>00-018-0054444-5</v>
          </cell>
          <cell r="D94">
            <v>0</v>
          </cell>
          <cell r="E94">
            <v>50000</v>
          </cell>
          <cell r="F94">
            <v>0</v>
          </cell>
          <cell r="G94">
            <v>50000</v>
          </cell>
          <cell r="H94">
            <v>1435</v>
          </cell>
          <cell r="I94">
            <v>1854</v>
          </cell>
          <cell r="J94">
            <v>1520</v>
          </cell>
          <cell r="K94">
            <v>26365.49</v>
          </cell>
        </row>
        <row r="95">
          <cell r="A95" t="str">
            <v>HILARIO RAUL BAEZ MERAN</v>
          </cell>
          <cell r="B95" t="str">
            <v>FACILITADOR</v>
          </cell>
          <cell r="C95" t="str">
            <v>00-018-0059209-7</v>
          </cell>
          <cell r="D95">
            <v>51</v>
          </cell>
          <cell r="E95">
            <v>50000</v>
          </cell>
          <cell r="F95">
            <v>0</v>
          </cell>
          <cell r="G95">
            <v>50000</v>
          </cell>
          <cell r="H95">
            <v>1435</v>
          </cell>
          <cell r="I95">
            <v>1854</v>
          </cell>
          <cell r="J95">
            <v>1520</v>
          </cell>
          <cell r="K95">
            <v>25</v>
          </cell>
        </row>
        <row r="96">
          <cell r="A96" t="str">
            <v>JOSE MANUEL FELIZ CUELLO</v>
          </cell>
          <cell r="B96" t="str">
            <v>SUPERVISOR DE LOGISTICA</v>
          </cell>
          <cell r="C96" t="str">
            <v>00-018-0063144-0</v>
          </cell>
          <cell r="D96">
            <v>0</v>
          </cell>
          <cell r="E96">
            <v>50000</v>
          </cell>
          <cell r="F96">
            <v>0</v>
          </cell>
          <cell r="G96">
            <v>50000</v>
          </cell>
          <cell r="H96">
            <v>1435</v>
          </cell>
          <cell r="I96">
            <v>1596.68</v>
          </cell>
          <cell r="J96">
            <v>1520</v>
          </cell>
          <cell r="K96">
            <v>1740.46</v>
          </cell>
        </row>
        <row r="97">
          <cell r="A97" t="str">
            <v>RONALD MIGUEL FERRERAS BORGES</v>
          </cell>
          <cell r="B97" t="str">
            <v>SUPERVISOR DE LOGISTICA</v>
          </cell>
          <cell r="C97" t="str">
            <v>00-018-0076968-7</v>
          </cell>
          <cell r="D97">
            <v>0</v>
          </cell>
          <cell r="E97">
            <v>50000</v>
          </cell>
          <cell r="F97">
            <v>0</v>
          </cell>
          <cell r="G97">
            <v>50000</v>
          </cell>
          <cell r="H97">
            <v>1435</v>
          </cell>
          <cell r="I97">
            <v>1854</v>
          </cell>
          <cell r="J97">
            <v>1520</v>
          </cell>
          <cell r="K97">
            <v>18482.169999999998</v>
          </cell>
        </row>
        <row r="98">
          <cell r="A98" t="str">
            <v>ANDREINA ESTEANIA FERRERAS BORGES</v>
          </cell>
          <cell r="B98" t="str">
            <v>FACILITADOR</v>
          </cell>
          <cell r="C98" t="str">
            <v>00-018-0080335-3</v>
          </cell>
          <cell r="D98">
            <v>32</v>
          </cell>
          <cell r="E98">
            <v>50000</v>
          </cell>
          <cell r="F98">
            <v>0</v>
          </cell>
          <cell r="G98">
            <v>50000</v>
          </cell>
          <cell r="H98">
            <v>1435</v>
          </cell>
          <cell r="I98">
            <v>1854</v>
          </cell>
          <cell r="J98">
            <v>1520</v>
          </cell>
          <cell r="K98">
            <v>45171</v>
          </cell>
        </row>
        <row r="99">
          <cell r="A99" t="str">
            <v>ROSANNA ISABEL PEREZ HEREDIA</v>
          </cell>
          <cell r="B99" t="str">
            <v>ANALISTA LEGAL</v>
          </cell>
          <cell r="C99" t="str">
            <v>00-020-0012268-5</v>
          </cell>
          <cell r="D99">
            <v>21</v>
          </cell>
          <cell r="E99">
            <v>50000</v>
          </cell>
          <cell r="F99">
            <v>0</v>
          </cell>
          <cell r="G99">
            <v>50000</v>
          </cell>
          <cell r="H99">
            <v>1435</v>
          </cell>
          <cell r="I99">
            <v>0</v>
          </cell>
          <cell r="J99">
            <v>1520</v>
          </cell>
          <cell r="K99">
            <v>25</v>
          </cell>
        </row>
        <row r="100">
          <cell r="A100" t="str">
            <v>CECILIO CASTILLO SANTANA</v>
          </cell>
          <cell r="B100" t="str">
            <v>TECNICO ADMINISTRATIVO</v>
          </cell>
          <cell r="C100" t="str">
            <v>00-023-0115011-2</v>
          </cell>
          <cell r="D100">
            <v>20</v>
          </cell>
          <cell r="E100">
            <v>40000</v>
          </cell>
          <cell r="F100">
            <v>0</v>
          </cell>
          <cell r="G100">
            <v>40000</v>
          </cell>
          <cell r="H100">
            <v>1148</v>
          </cell>
          <cell r="I100">
            <v>0</v>
          </cell>
          <cell r="J100">
            <v>1216</v>
          </cell>
          <cell r="K100">
            <v>25</v>
          </cell>
        </row>
        <row r="101">
          <cell r="A101" t="str">
            <v>DIONISIO ANTONIO BURGOS LAMBERTUS</v>
          </cell>
          <cell r="B101" t="str">
            <v>SOPORTE TECNICO INFORMATICO</v>
          </cell>
          <cell r="C101" t="str">
            <v>00-023-0124655-5</v>
          </cell>
          <cell r="D101">
            <v>102</v>
          </cell>
          <cell r="E101">
            <v>40000</v>
          </cell>
          <cell r="F101">
            <v>0</v>
          </cell>
          <cell r="G101">
            <v>40000</v>
          </cell>
          <cell r="H101">
            <v>1148</v>
          </cell>
          <cell r="I101">
            <v>442.65</v>
          </cell>
          <cell r="J101">
            <v>1216</v>
          </cell>
          <cell r="K101">
            <v>25</v>
          </cell>
        </row>
        <row r="102">
          <cell r="A102" t="str">
            <v>RUTH DELANIA MEJIA</v>
          </cell>
          <cell r="B102" t="str">
            <v>SUPERVISOR DE LOGISTICA</v>
          </cell>
          <cell r="C102" t="str">
            <v>00-023-0126743-7</v>
          </cell>
          <cell r="D102">
            <v>194</v>
          </cell>
          <cell r="E102">
            <v>50000</v>
          </cell>
          <cell r="F102">
            <v>0</v>
          </cell>
          <cell r="G102">
            <v>50000</v>
          </cell>
          <cell r="H102">
            <v>1435</v>
          </cell>
          <cell r="I102">
            <v>1854</v>
          </cell>
          <cell r="J102">
            <v>1520</v>
          </cell>
          <cell r="K102">
            <v>25</v>
          </cell>
        </row>
        <row r="103">
          <cell r="A103" t="str">
            <v>HECTOR MARTE PEREZ</v>
          </cell>
          <cell r="B103" t="str">
            <v>COORDINADOR (A) DE LOGISTICA</v>
          </cell>
          <cell r="C103" t="str">
            <v>00-023-0134172-9</v>
          </cell>
          <cell r="D103">
            <v>0</v>
          </cell>
          <cell r="E103">
            <v>70000</v>
          </cell>
          <cell r="F103">
            <v>0</v>
          </cell>
          <cell r="G103">
            <v>70000</v>
          </cell>
          <cell r="H103">
            <v>2009</v>
          </cell>
          <cell r="I103">
            <v>5368.48</v>
          </cell>
          <cell r="J103">
            <v>2128</v>
          </cell>
          <cell r="K103">
            <v>25</v>
          </cell>
        </row>
        <row r="104">
          <cell r="A104" t="str">
            <v>CARLOS LENDY VILLAR VILLEGAS</v>
          </cell>
          <cell r="B104" t="str">
            <v>SUPERVISOR DE LOGISTICA</v>
          </cell>
          <cell r="C104" t="str">
            <v>00-025-0040568-9</v>
          </cell>
          <cell r="D104">
            <v>0</v>
          </cell>
          <cell r="E104">
            <v>50000</v>
          </cell>
          <cell r="F104">
            <v>0</v>
          </cell>
          <cell r="G104">
            <v>50000</v>
          </cell>
          <cell r="H104">
            <v>1435</v>
          </cell>
          <cell r="I104">
            <v>1854</v>
          </cell>
          <cell r="J104">
            <v>1520</v>
          </cell>
          <cell r="K104">
            <v>25</v>
          </cell>
        </row>
        <row r="105">
          <cell r="A105" t="str">
            <v>ADOLFO ALEXANDER PEGUERO PEGUERO</v>
          </cell>
          <cell r="B105" t="str">
            <v>SUPERVISOR DE LOGISTICA</v>
          </cell>
          <cell r="C105" t="str">
            <v>00-025-0046384-5</v>
          </cell>
          <cell r="D105">
            <v>0</v>
          </cell>
          <cell r="E105">
            <v>50000</v>
          </cell>
          <cell r="F105">
            <v>0</v>
          </cell>
          <cell r="G105">
            <v>50000</v>
          </cell>
          <cell r="H105">
            <v>1435</v>
          </cell>
          <cell r="I105">
            <v>1854</v>
          </cell>
          <cell r="J105">
            <v>1520</v>
          </cell>
          <cell r="K105">
            <v>25</v>
          </cell>
        </row>
        <row r="106">
          <cell r="A106" t="str">
            <v>JUAN ELIAS MONEGRO ROSARIO</v>
          </cell>
          <cell r="B106" t="str">
            <v>COORDINADOR (A) DE LOGISTICA</v>
          </cell>
          <cell r="C106" t="str">
            <v>00-025-0047743-1</v>
          </cell>
          <cell r="D106">
            <v>0</v>
          </cell>
          <cell r="E106">
            <v>70000</v>
          </cell>
          <cell r="F106">
            <v>0</v>
          </cell>
          <cell r="G106">
            <v>70000</v>
          </cell>
          <cell r="H106">
            <v>2009</v>
          </cell>
          <cell r="I106">
            <v>5368.48</v>
          </cell>
          <cell r="J106">
            <v>2128</v>
          </cell>
          <cell r="K106">
            <v>25</v>
          </cell>
        </row>
        <row r="107">
          <cell r="A107" t="str">
            <v>RUBEN DAVID SANCHEZ SEVERINO</v>
          </cell>
          <cell r="B107" t="str">
            <v>ANALISTA DE SISTEMAS INFORMAT</v>
          </cell>
          <cell r="C107" t="str">
            <v>00-027-0044004-9</v>
          </cell>
          <cell r="D107">
            <v>33</v>
          </cell>
          <cell r="E107">
            <v>76000</v>
          </cell>
          <cell r="F107">
            <v>0</v>
          </cell>
          <cell r="G107">
            <v>76000</v>
          </cell>
          <cell r="H107">
            <v>2181.1999999999998</v>
          </cell>
          <cell r="I107">
            <v>6497.56</v>
          </cell>
          <cell r="J107">
            <v>2310.4</v>
          </cell>
          <cell r="K107">
            <v>25</v>
          </cell>
        </row>
        <row r="108">
          <cell r="A108" t="str">
            <v>JONATAN ALFONSECA DE JESUS</v>
          </cell>
          <cell r="B108" t="str">
            <v>SUPERVISOR DE LOGISTICA</v>
          </cell>
          <cell r="C108" t="str">
            <v>00-028-0087357-8</v>
          </cell>
          <cell r="D108">
            <v>277</v>
          </cell>
          <cell r="E108">
            <v>50000</v>
          </cell>
          <cell r="F108">
            <v>0</v>
          </cell>
          <cell r="G108">
            <v>50000</v>
          </cell>
          <cell r="H108">
            <v>1435</v>
          </cell>
          <cell r="I108">
            <v>1854</v>
          </cell>
          <cell r="J108">
            <v>1520</v>
          </cell>
          <cell r="K108">
            <v>25</v>
          </cell>
        </row>
        <row r="109">
          <cell r="A109" t="str">
            <v>FRANCISCO JAVIER GONZALEZ RODRIGUEZ</v>
          </cell>
          <cell r="B109" t="str">
            <v>SUPERVISOR DE LOGISTICA</v>
          </cell>
          <cell r="C109" t="str">
            <v>00-028-0090820-0</v>
          </cell>
          <cell r="D109">
            <v>288</v>
          </cell>
          <cell r="E109">
            <v>50000</v>
          </cell>
          <cell r="F109">
            <v>0</v>
          </cell>
          <cell r="G109">
            <v>50000</v>
          </cell>
          <cell r="H109">
            <v>1435</v>
          </cell>
          <cell r="I109">
            <v>1596.68</v>
          </cell>
          <cell r="J109">
            <v>1520</v>
          </cell>
          <cell r="K109">
            <v>14644.31</v>
          </cell>
        </row>
        <row r="110">
          <cell r="A110" t="str">
            <v>JOSE OSCAR MARTE PEREZ</v>
          </cell>
          <cell r="B110" t="str">
            <v>ANALISTA LEGAL</v>
          </cell>
          <cell r="C110" t="str">
            <v>00-031-0099871-9</v>
          </cell>
          <cell r="D110">
            <v>0</v>
          </cell>
          <cell r="E110">
            <v>76000</v>
          </cell>
          <cell r="F110">
            <v>0</v>
          </cell>
          <cell r="G110">
            <v>76000</v>
          </cell>
          <cell r="H110">
            <v>2181.1999999999998</v>
          </cell>
          <cell r="I110">
            <v>6497.56</v>
          </cell>
          <cell r="J110">
            <v>2310.4</v>
          </cell>
          <cell r="K110">
            <v>20034.419999999998</v>
          </cell>
        </row>
        <row r="111">
          <cell r="A111" t="str">
            <v>BIANELA ALMONTE RIVAS</v>
          </cell>
          <cell r="B111" t="str">
            <v>TECNICO ADMINISTRATIVO</v>
          </cell>
          <cell r="C111" t="str">
            <v>00-031-0185002-6</v>
          </cell>
          <cell r="D111">
            <v>341</v>
          </cell>
          <cell r="E111">
            <v>55000</v>
          </cell>
          <cell r="F111">
            <v>0</v>
          </cell>
          <cell r="G111">
            <v>55000</v>
          </cell>
          <cell r="H111">
            <v>1578.5</v>
          </cell>
          <cell r="I111">
            <v>2559.6799999999998</v>
          </cell>
          <cell r="J111">
            <v>1672</v>
          </cell>
          <cell r="K111">
            <v>25</v>
          </cell>
        </row>
        <row r="112">
          <cell r="A112" t="str">
            <v>YORDANIS LICELOT GARCIA VASQUEZ</v>
          </cell>
          <cell r="B112" t="str">
            <v>TECNICO ADMINISTRATIVO</v>
          </cell>
          <cell r="C112" t="str">
            <v>00-031-0259445-8</v>
          </cell>
          <cell r="D112">
            <v>0</v>
          </cell>
          <cell r="E112">
            <v>55000</v>
          </cell>
          <cell r="F112">
            <v>0</v>
          </cell>
          <cell r="G112">
            <v>55000</v>
          </cell>
          <cell r="H112">
            <v>1578.5</v>
          </cell>
          <cell r="I112">
            <v>2045.04</v>
          </cell>
          <cell r="J112">
            <v>1672</v>
          </cell>
          <cell r="K112">
            <v>4736.8999999999996</v>
          </cell>
        </row>
        <row r="113">
          <cell r="A113" t="str">
            <v>LENIN ARISMENDY PEREZ CRUZ</v>
          </cell>
          <cell r="B113" t="str">
            <v>FACILITADOR</v>
          </cell>
          <cell r="C113" t="str">
            <v>00-031-0426207-0</v>
          </cell>
          <cell r="D113">
            <v>71</v>
          </cell>
          <cell r="E113">
            <v>50000</v>
          </cell>
          <cell r="F113">
            <v>0</v>
          </cell>
          <cell r="G113">
            <v>50000</v>
          </cell>
          <cell r="H113">
            <v>1435</v>
          </cell>
          <cell r="I113">
            <v>1854</v>
          </cell>
          <cell r="J113">
            <v>1520</v>
          </cell>
          <cell r="K113">
            <v>25</v>
          </cell>
        </row>
        <row r="114">
          <cell r="A114" t="str">
            <v>JOSE MIGUEL PEREZ MARTINEZ</v>
          </cell>
          <cell r="B114" t="str">
            <v>ANALISTA DE CALIDAD</v>
          </cell>
          <cell r="C114" t="str">
            <v>00-031-0483117-1</v>
          </cell>
          <cell r="D114">
            <v>246</v>
          </cell>
          <cell r="E114">
            <v>60000</v>
          </cell>
          <cell r="F114">
            <v>0</v>
          </cell>
          <cell r="G114">
            <v>60000</v>
          </cell>
          <cell r="H114">
            <v>1722</v>
          </cell>
          <cell r="I114">
            <v>3143.58</v>
          </cell>
          <cell r="J114">
            <v>1824</v>
          </cell>
          <cell r="K114">
            <v>1740.46</v>
          </cell>
        </row>
        <row r="115">
          <cell r="A115" t="str">
            <v>DAVID RAFAEL VICENTE FABIAN</v>
          </cell>
          <cell r="B115" t="str">
            <v>FACILITADOR</v>
          </cell>
          <cell r="C115" t="str">
            <v>00-031-0489592-9</v>
          </cell>
          <cell r="D115">
            <v>38</v>
          </cell>
          <cell r="E115">
            <v>50000</v>
          </cell>
          <cell r="F115">
            <v>0</v>
          </cell>
          <cell r="G115">
            <v>50000</v>
          </cell>
          <cell r="H115">
            <v>1435</v>
          </cell>
          <cell r="I115">
            <v>1854</v>
          </cell>
          <cell r="J115">
            <v>1520</v>
          </cell>
          <cell r="K115">
            <v>25</v>
          </cell>
        </row>
        <row r="116">
          <cell r="A116" t="str">
            <v>LEURIS JOSE GALVEZ MANZUETA</v>
          </cell>
          <cell r="B116" t="str">
            <v>FACILITADOR</v>
          </cell>
          <cell r="C116" t="str">
            <v>00-034-0048473-3</v>
          </cell>
          <cell r="D116">
            <v>177</v>
          </cell>
          <cell r="E116">
            <v>50000</v>
          </cell>
          <cell r="F116">
            <v>0</v>
          </cell>
          <cell r="G116">
            <v>50000</v>
          </cell>
          <cell r="H116">
            <v>1435</v>
          </cell>
          <cell r="I116">
            <v>1854</v>
          </cell>
          <cell r="J116">
            <v>1520</v>
          </cell>
          <cell r="K116">
            <v>25</v>
          </cell>
        </row>
        <row r="117">
          <cell r="A117" t="str">
            <v>LUIS AMAURYS TINEO CRUZ</v>
          </cell>
          <cell r="B117" t="str">
            <v>COORDINADOR (A) DE LOGISTICA</v>
          </cell>
          <cell r="C117" t="str">
            <v>00-044-0017752-5</v>
          </cell>
          <cell r="D117">
            <v>134</v>
          </cell>
          <cell r="E117">
            <v>70000</v>
          </cell>
          <cell r="F117">
            <v>0</v>
          </cell>
          <cell r="G117">
            <v>70000</v>
          </cell>
          <cell r="H117">
            <v>2009</v>
          </cell>
          <cell r="I117">
            <v>5368.48</v>
          </cell>
          <cell r="J117">
            <v>2128</v>
          </cell>
          <cell r="K117">
            <v>25</v>
          </cell>
        </row>
        <row r="118">
          <cell r="A118" t="str">
            <v>JOSE ANTONIO CONTRERAS SANTOS</v>
          </cell>
          <cell r="B118" t="str">
            <v>ANALISTA DE CALIDAD</v>
          </cell>
          <cell r="C118" t="str">
            <v>00-047-0156758-0</v>
          </cell>
          <cell r="D118">
            <v>0</v>
          </cell>
          <cell r="E118">
            <v>76000</v>
          </cell>
          <cell r="F118">
            <v>0</v>
          </cell>
          <cell r="G118">
            <v>76000</v>
          </cell>
          <cell r="H118">
            <v>2181.1999999999998</v>
          </cell>
          <cell r="I118">
            <v>5811.37</v>
          </cell>
          <cell r="J118">
            <v>2310.4</v>
          </cell>
          <cell r="K118">
            <v>3455.92</v>
          </cell>
        </row>
        <row r="119">
          <cell r="A119" t="str">
            <v>YUBELKY MANUELA VALDEZ MORONTA</v>
          </cell>
          <cell r="B119" t="str">
            <v>TECNICO ADMINISTRATIVO</v>
          </cell>
          <cell r="C119" t="str">
            <v>00-047-0198356-3</v>
          </cell>
          <cell r="D119">
            <v>371</v>
          </cell>
          <cell r="E119">
            <v>40000</v>
          </cell>
          <cell r="F119">
            <v>0</v>
          </cell>
          <cell r="G119">
            <v>40000</v>
          </cell>
          <cell r="H119">
            <v>1148</v>
          </cell>
          <cell r="I119">
            <v>442.65</v>
          </cell>
          <cell r="J119">
            <v>1216</v>
          </cell>
          <cell r="K119">
            <v>25</v>
          </cell>
        </row>
        <row r="120">
          <cell r="A120" t="str">
            <v>AURIS ROSA VASQUEZ</v>
          </cell>
          <cell r="B120" t="str">
            <v>SUPERVISOR DE LOGISTICA</v>
          </cell>
          <cell r="C120" t="str">
            <v>00-049-0087631-1</v>
          </cell>
          <cell r="D120">
            <v>0</v>
          </cell>
          <cell r="E120">
            <v>50000</v>
          </cell>
          <cell r="F120">
            <v>0</v>
          </cell>
          <cell r="G120">
            <v>50000</v>
          </cell>
          <cell r="H120">
            <v>1435</v>
          </cell>
          <cell r="I120">
            <v>1854</v>
          </cell>
          <cell r="J120">
            <v>1520</v>
          </cell>
          <cell r="K120">
            <v>25</v>
          </cell>
        </row>
        <row r="121">
          <cell r="A121" t="str">
            <v>MARIA DE LOS ANGELES GONZALEZ DUART</v>
          </cell>
          <cell r="B121" t="str">
            <v>COORDINADOR (A) ADMINISTRATIV</v>
          </cell>
          <cell r="C121" t="str">
            <v>00-051-0014653-8</v>
          </cell>
          <cell r="D121">
            <v>0</v>
          </cell>
          <cell r="E121">
            <v>105000</v>
          </cell>
          <cell r="F121">
            <v>0</v>
          </cell>
          <cell r="G121">
            <v>105000</v>
          </cell>
          <cell r="H121">
            <v>3013.5</v>
          </cell>
          <cell r="I121">
            <v>12852.63</v>
          </cell>
          <cell r="J121">
            <v>3192</v>
          </cell>
          <cell r="K121">
            <v>1740.46</v>
          </cell>
        </row>
        <row r="122">
          <cell r="A122" t="str">
            <v>STEFANY CHESTARO VALERIO</v>
          </cell>
          <cell r="B122" t="str">
            <v>ENCARGADO</v>
          </cell>
          <cell r="C122" t="str">
            <v>00-053-0046107-5</v>
          </cell>
          <cell r="D122">
            <v>2</v>
          </cell>
          <cell r="E122">
            <v>115000</v>
          </cell>
          <cell r="F122">
            <v>0</v>
          </cell>
          <cell r="G122">
            <v>115000</v>
          </cell>
          <cell r="H122">
            <v>3300.5</v>
          </cell>
          <cell r="I122">
            <v>15204.88</v>
          </cell>
          <cell r="J122">
            <v>3496</v>
          </cell>
          <cell r="K122">
            <v>3025.96</v>
          </cell>
        </row>
        <row r="123">
          <cell r="A123" t="str">
            <v>MELVIN DARIO PICHARDO</v>
          </cell>
          <cell r="B123" t="str">
            <v>SUPERVISOR DE LOGISTICA</v>
          </cell>
          <cell r="C123" t="str">
            <v>00-054-0117147-4</v>
          </cell>
          <cell r="D123">
            <v>39</v>
          </cell>
          <cell r="E123">
            <v>50000</v>
          </cell>
          <cell r="F123">
            <v>0</v>
          </cell>
          <cell r="G123">
            <v>50000</v>
          </cell>
          <cell r="H123">
            <v>1435</v>
          </cell>
          <cell r="I123">
            <v>1854</v>
          </cell>
          <cell r="J123">
            <v>1520</v>
          </cell>
          <cell r="K123">
            <v>25</v>
          </cell>
        </row>
        <row r="124">
          <cell r="A124" t="str">
            <v>EDISON LANTIGUA CRUZ</v>
          </cell>
          <cell r="B124" t="str">
            <v>COORDINADOR (A) DE LOGISTICA</v>
          </cell>
          <cell r="C124" t="str">
            <v>00-055-0036863-3</v>
          </cell>
          <cell r="D124">
            <v>2</v>
          </cell>
          <cell r="E124">
            <v>60000</v>
          </cell>
          <cell r="F124">
            <v>0</v>
          </cell>
          <cell r="G124">
            <v>60000</v>
          </cell>
          <cell r="H124">
            <v>1722</v>
          </cell>
          <cell r="I124">
            <v>3486.68</v>
          </cell>
          <cell r="J124">
            <v>1824</v>
          </cell>
          <cell r="K124">
            <v>25</v>
          </cell>
        </row>
        <row r="125">
          <cell r="A125" t="str">
            <v>LUIS ALFREDO DE LUNA RODRIGUEZ</v>
          </cell>
          <cell r="B125" t="str">
            <v>SUPERVISOR DE LOGISTICA</v>
          </cell>
          <cell r="C125" t="str">
            <v>00-055-0042941-9</v>
          </cell>
          <cell r="D125">
            <v>0</v>
          </cell>
          <cell r="E125">
            <v>50000</v>
          </cell>
          <cell r="F125">
            <v>0</v>
          </cell>
          <cell r="G125">
            <v>50000</v>
          </cell>
          <cell r="H125">
            <v>1435</v>
          </cell>
          <cell r="I125">
            <v>1854</v>
          </cell>
          <cell r="J125">
            <v>1520</v>
          </cell>
          <cell r="K125">
            <v>19925</v>
          </cell>
        </row>
        <row r="126">
          <cell r="A126" t="str">
            <v>FREDDY NICANOR GONZALEZ PIMENTEL</v>
          </cell>
          <cell r="B126" t="str">
            <v>ENCARGADO</v>
          </cell>
          <cell r="C126" t="str">
            <v>00-056-0138401-8</v>
          </cell>
          <cell r="D126">
            <v>2</v>
          </cell>
          <cell r="E126">
            <v>115000</v>
          </cell>
          <cell r="F126">
            <v>0</v>
          </cell>
          <cell r="G126">
            <v>115000</v>
          </cell>
          <cell r="H126">
            <v>3300.5</v>
          </cell>
          <cell r="I126">
            <v>15633.74</v>
          </cell>
          <cell r="J126">
            <v>3496</v>
          </cell>
          <cell r="K126">
            <v>25</v>
          </cell>
        </row>
        <row r="127">
          <cell r="A127" t="str">
            <v>MARCIAL LUCIANO ORTEGA</v>
          </cell>
          <cell r="B127" t="str">
            <v>COORDINADOR (A) DE LOGISTICA</v>
          </cell>
          <cell r="C127" t="str">
            <v>00-056-0145067-8</v>
          </cell>
          <cell r="D127">
            <v>0</v>
          </cell>
          <cell r="E127">
            <v>70000</v>
          </cell>
          <cell r="F127">
            <v>0</v>
          </cell>
          <cell r="G127">
            <v>70000</v>
          </cell>
          <cell r="H127">
            <v>2009</v>
          </cell>
          <cell r="I127">
            <v>5368.48</v>
          </cell>
          <cell r="J127">
            <v>2128</v>
          </cell>
          <cell r="K127">
            <v>25</v>
          </cell>
        </row>
        <row r="128">
          <cell r="A128" t="str">
            <v>JULIO ANGEL ROSARIO SANCHEZ</v>
          </cell>
          <cell r="B128" t="str">
            <v>SUPERVISOR DE LOGISTICA</v>
          </cell>
          <cell r="C128" t="str">
            <v>00-056-0156660-6</v>
          </cell>
          <cell r="D128">
            <v>0</v>
          </cell>
          <cell r="E128">
            <v>50000</v>
          </cell>
          <cell r="F128">
            <v>0</v>
          </cell>
          <cell r="G128">
            <v>50000</v>
          </cell>
          <cell r="H128">
            <v>1435</v>
          </cell>
          <cell r="I128">
            <v>1854</v>
          </cell>
          <cell r="J128">
            <v>1520</v>
          </cell>
          <cell r="K128">
            <v>25</v>
          </cell>
        </row>
        <row r="129">
          <cell r="A129" t="str">
            <v>JOSE RAMON MOREL CORDERO</v>
          </cell>
          <cell r="B129" t="str">
            <v>SUPERVISOR DE LOGISTICA</v>
          </cell>
          <cell r="C129" t="str">
            <v>00-056-0164964-2</v>
          </cell>
          <cell r="D129">
            <v>0</v>
          </cell>
          <cell r="E129">
            <v>50000</v>
          </cell>
          <cell r="F129">
            <v>0</v>
          </cell>
          <cell r="G129">
            <v>50000</v>
          </cell>
          <cell r="H129">
            <v>1435</v>
          </cell>
          <cell r="I129">
            <v>1596.68</v>
          </cell>
          <cell r="J129">
            <v>1520</v>
          </cell>
          <cell r="K129">
            <v>1740.46</v>
          </cell>
        </row>
        <row r="130">
          <cell r="A130" t="str">
            <v>DAIRY ANTONIA DE AZA ALVARADO</v>
          </cell>
          <cell r="B130" t="str">
            <v>ENCARGADO (A) DE DEPARTAMENTO</v>
          </cell>
          <cell r="C130" t="str">
            <v>00-060-0019012-1</v>
          </cell>
          <cell r="D130">
            <v>6</v>
          </cell>
          <cell r="E130">
            <v>128000</v>
          </cell>
          <cell r="F130">
            <v>0</v>
          </cell>
          <cell r="G130">
            <v>128000</v>
          </cell>
          <cell r="H130">
            <v>3673.6</v>
          </cell>
          <cell r="I130">
            <v>18691.669999999998</v>
          </cell>
          <cell r="J130">
            <v>3891.2</v>
          </cell>
          <cell r="K130">
            <v>25</v>
          </cell>
        </row>
        <row r="131">
          <cell r="A131" t="str">
            <v>JHONNELGIA TAVERAS DE AZA DE BALBUE</v>
          </cell>
          <cell r="B131" t="str">
            <v>ANALISTA DE PRESUPUESTO</v>
          </cell>
          <cell r="C131" t="str">
            <v>00-060-0019985-8</v>
          </cell>
          <cell r="D131">
            <v>20</v>
          </cell>
          <cell r="E131">
            <v>76000</v>
          </cell>
          <cell r="F131">
            <v>0</v>
          </cell>
          <cell r="G131">
            <v>76000</v>
          </cell>
          <cell r="H131">
            <v>2181.1999999999998</v>
          </cell>
          <cell r="I131">
            <v>6497.56</v>
          </cell>
          <cell r="J131">
            <v>2310.4</v>
          </cell>
          <cell r="K131">
            <v>25</v>
          </cell>
        </row>
        <row r="132">
          <cell r="A132" t="str">
            <v>KEISSY MERCEDES CASTILLO BONILLA</v>
          </cell>
          <cell r="B132" t="str">
            <v>TECNICO ADMINISTRATIVO</v>
          </cell>
          <cell r="C132" t="str">
            <v>00-061-0030235-2</v>
          </cell>
          <cell r="D132">
            <v>206</v>
          </cell>
          <cell r="E132">
            <v>55000</v>
          </cell>
          <cell r="F132">
            <v>0</v>
          </cell>
          <cell r="G132">
            <v>55000</v>
          </cell>
          <cell r="H132">
            <v>1578.5</v>
          </cell>
          <cell r="I132">
            <v>2559.6799999999998</v>
          </cell>
          <cell r="J132">
            <v>1672</v>
          </cell>
          <cell r="K132">
            <v>25</v>
          </cell>
        </row>
        <row r="133">
          <cell r="A133" t="str">
            <v>GERMAN JAZMIN FIGARO</v>
          </cell>
          <cell r="B133" t="str">
            <v>SUPERVISOR DE LOGISTICA</v>
          </cell>
          <cell r="C133" t="str">
            <v>00-065-0033203-3</v>
          </cell>
          <cell r="D133">
            <v>0</v>
          </cell>
          <cell r="E133">
            <v>50000</v>
          </cell>
          <cell r="F133">
            <v>0</v>
          </cell>
          <cell r="G133">
            <v>50000</v>
          </cell>
          <cell r="H133">
            <v>1435</v>
          </cell>
          <cell r="I133">
            <v>1854</v>
          </cell>
          <cell r="J133">
            <v>1520</v>
          </cell>
          <cell r="K133">
            <v>1308.3599999999999</v>
          </cell>
        </row>
        <row r="134">
          <cell r="A134" t="str">
            <v>RUDILANNIA PEREZ PIMENTEL</v>
          </cell>
          <cell r="B134" t="str">
            <v>SUPERVISOR DE LOGISTICA</v>
          </cell>
          <cell r="C134" t="str">
            <v>00-069-0009070-2</v>
          </cell>
          <cell r="D134">
            <v>173</v>
          </cell>
          <cell r="E134">
            <v>50000</v>
          </cell>
          <cell r="F134">
            <v>0</v>
          </cell>
          <cell r="G134">
            <v>50000</v>
          </cell>
          <cell r="H134">
            <v>1435</v>
          </cell>
          <cell r="I134">
            <v>1854</v>
          </cell>
          <cell r="J134">
            <v>1520</v>
          </cell>
          <cell r="K134">
            <v>25</v>
          </cell>
        </row>
        <row r="135">
          <cell r="A135" t="str">
            <v>MARIA ALEXANDRA VICIOSO RODRIGUEZ</v>
          </cell>
          <cell r="B135" t="str">
            <v>TECNICO ADMINISTRATIVO</v>
          </cell>
          <cell r="C135" t="str">
            <v>00-071-0043454-2</v>
          </cell>
          <cell r="D135">
            <v>54</v>
          </cell>
          <cell r="E135">
            <v>50000</v>
          </cell>
          <cell r="F135">
            <v>0</v>
          </cell>
          <cell r="G135">
            <v>50000</v>
          </cell>
          <cell r="H135">
            <v>1435</v>
          </cell>
          <cell r="I135">
            <v>1854</v>
          </cell>
          <cell r="J135">
            <v>1520</v>
          </cell>
          <cell r="K135">
            <v>25</v>
          </cell>
        </row>
        <row r="136">
          <cell r="A136" t="str">
            <v>FEDERICO MANUEL ALMONTE BISONO</v>
          </cell>
          <cell r="B136" t="str">
            <v>SUPERVISOR DE LOGISTICA</v>
          </cell>
          <cell r="C136" t="str">
            <v>00-071-0053875-5</v>
          </cell>
          <cell r="D136">
            <v>0</v>
          </cell>
          <cell r="E136">
            <v>70000</v>
          </cell>
          <cell r="F136">
            <v>0</v>
          </cell>
          <cell r="G136">
            <v>70000</v>
          </cell>
          <cell r="H136">
            <v>2009</v>
          </cell>
          <cell r="I136">
            <v>5368.48</v>
          </cell>
          <cell r="J136">
            <v>2128</v>
          </cell>
          <cell r="K136">
            <v>25</v>
          </cell>
        </row>
        <row r="137">
          <cell r="A137" t="str">
            <v>WENDERLY ROMAN OZORIA MARTE</v>
          </cell>
          <cell r="B137" t="str">
            <v>SUPERVISOR DE LOGISTICA</v>
          </cell>
          <cell r="C137" t="str">
            <v>00-071-0058689-5</v>
          </cell>
          <cell r="D137">
            <v>0</v>
          </cell>
          <cell r="E137">
            <v>50000</v>
          </cell>
          <cell r="F137">
            <v>0</v>
          </cell>
          <cell r="G137">
            <v>50000</v>
          </cell>
          <cell r="H137">
            <v>1435</v>
          </cell>
          <cell r="I137">
            <v>1854</v>
          </cell>
          <cell r="J137">
            <v>1520</v>
          </cell>
          <cell r="K137">
            <v>25</v>
          </cell>
        </row>
        <row r="138">
          <cell r="A138" t="str">
            <v>MISAEL ENRIQUE MENDEZ MENDEZ</v>
          </cell>
          <cell r="B138" t="str">
            <v>ANALISTA DE COMPRAS Y CONTRAT</v>
          </cell>
          <cell r="C138" t="str">
            <v>00-078-0010904-8</v>
          </cell>
          <cell r="D138">
            <v>24</v>
          </cell>
          <cell r="E138">
            <v>76000</v>
          </cell>
          <cell r="F138">
            <v>0</v>
          </cell>
          <cell r="G138">
            <v>76000</v>
          </cell>
          <cell r="H138">
            <v>2181.1999999999998</v>
          </cell>
          <cell r="I138">
            <v>6497.56</v>
          </cell>
          <cell r="J138">
            <v>2310.4</v>
          </cell>
          <cell r="K138">
            <v>25</v>
          </cell>
        </row>
        <row r="139">
          <cell r="A139" t="str">
            <v>GRECIA MERCEDES FLORIAN PEREZ</v>
          </cell>
          <cell r="B139" t="str">
            <v>TECNICO DE COMUNICACIONES</v>
          </cell>
          <cell r="C139" t="str">
            <v>00-080-0007815-7</v>
          </cell>
          <cell r="D139">
            <v>28</v>
          </cell>
          <cell r="E139">
            <v>30000</v>
          </cell>
          <cell r="F139">
            <v>0</v>
          </cell>
          <cell r="G139">
            <v>30000</v>
          </cell>
          <cell r="H139">
            <v>861</v>
          </cell>
          <cell r="I139">
            <v>0</v>
          </cell>
          <cell r="J139">
            <v>912</v>
          </cell>
          <cell r="K139">
            <v>25</v>
          </cell>
        </row>
        <row r="140">
          <cell r="A140" t="str">
            <v>MIGUEL ANTONIO CORCINO MOREL</v>
          </cell>
          <cell r="B140" t="str">
            <v>COORDINADOR (A) DE LOGISTICA</v>
          </cell>
          <cell r="C140" t="str">
            <v>00-087-0015658-4</v>
          </cell>
          <cell r="D140">
            <v>0</v>
          </cell>
          <cell r="E140">
            <v>70000</v>
          </cell>
          <cell r="F140">
            <v>0</v>
          </cell>
          <cell r="G140">
            <v>70000</v>
          </cell>
          <cell r="H140">
            <v>2009</v>
          </cell>
          <cell r="I140">
            <v>5368.48</v>
          </cell>
          <cell r="J140">
            <v>2128</v>
          </cell>
          <cell r="K140">
            <v>2125</v>
          </cell>
        </row>
        <row r="141">
          <cell r="A141" t="str">
            <v>JUANA MARIA DEL PILAR REYES SANCHEZ</v>
          </cell>
          <cell r="B141" t="str">
            <v>SUPERVISOR DE LOGISTICA</v>
          </cell>
          <cell r="C141" t="str">
            <v>00-087-0018333-1</v>
          </cell>
          <cell r="D141">
            <v>486</v>
          </cell>
          <cell r="E141">
            <v>50000</v>
          </cell>
          <cell r="F141">
            <v>0</v>
          </cell>
          <cell r="G141">
            <v>50000</v>
          </cell>
          <cell r="H141">
            <v>1435</v>
          </cell>
          <cell r="I141">
            <v>1854</v>
          </cell>
          <cell r="J141">
            <v>1520</v>
          </cell>
          <cell r="K141">
            <v>25</v>
          </cell>
        </row>
        <row r="142">
          <cell r="A142" t="str">
            <v>ELEAZAR TOMAS DISLA MAYI</v>
          </cell>
          <cell r="B142" t="str">
            <v>ANALISTA LEGAL</v>
          </cell>
          <cell r="C142" t="str">
            <v>00-087-0018694-6</v>
          </cell>
          <cell r="D142">
            <v>25</v>
          </cell>
          <cell r="E142">
            <v>76000</v>
          </cell>
          <cell r="F142">
            <v>0</v>
          </cell>
          <cell r="G142">
            <v>76000</v>
          </cell>
          <cell r="H142">
            <v>2181.1999999999998</v>
          </cell>
          <cell r="I142">
            <v>6497.56</v>
          </cell>
          <cell r="J142">
            <v>2310.4</v>
          </cell>
          <cell r="K142">
            <v>25</v>
          </cell>
        </row>
        <row r="143">
          <cell r="A143" t="str">
            <v>JOSE GABRIEL RODRIGUEZ SANTOS</v>
          </cell>
          <cell r="B143" t="str">
            <v>SUPERVISOR DE LOGISTICA</v>
          </cell>
          <cell r="C143" t="str">
            <v>00-087-0019535-0</v>
          </cell>
          <cell r="D143">
            <v>0</v>
          </cell>
          <cell r="E143">
            <v>50000</v>
          </cell>
          <cell r="F143">
            <v>0</v>
          </cell>
          <cell r="G143">
            <v>50000</v>
          </cell>
          <cell r="H143">
            <v>1435</v>
          </cell>
          <cell r="I143">
            <v>1854</v>
          </cell>
          <cell r="J143">
            <v>1520</v>
          </cell>
          <cell r="K143">
            <v>25</v>
          </cell>
        </row>
        <row r="144">
          <cell r="A144" t="str">
            <v>LORENZO MANUEL SALDAÑA LORA</v>
          </cell>
          <cell r="B144" t="str">
            <v>SUPERVISOR DE LOGISTICA</v>
          </cell>
          <cell r="C144" t="str">
            <v>00-087-0019611-9</v>
          </cell>
          <cell r="D144">
            <v>0</v>
          </cell>
          <cell r="E144">
            <v>50000</v>
          </cell>
          <cell r="F144">
            <v>0</v>
          </cell>
          <cell r="G144">
            <v>50000</v>
          </cell>
          <cell r="H144">
            <v>1435</v>
          </cell>
          <cell r="I144">
            <v>1854</v>
          </cell>
          <cell r="J144">
            <v>1520</v>
          </cell>
          <cell r="K144">
            <v>25</v>
          </cell>
        </row>
        <row r="145">
          <cell r="A145" t="str">
            <v>LEIDYS STEPHANIA MATOS LUIS</v>
          </cell>
          <cell r="B145" t="str">
            <v>TECNICO ADMINISTRATIVO</v>
          </cell>
          <cell r="C145" t="str">
            <v>00-091-0004715-9</v>
          </cell>
          <cell r="D145">
            <v>1140</v>
          </cell>
          <cell r="E145">
            <v>40000</v>
          </cell>
          <cell r="F145">
            <v>0</v>
          </cell>
          <cell r="G145">
            <v>40000</v>
          </cell>
          <cell r="H145">
            <v>1148</v>
          </cell>
          <cell r="I145">
            <v>442.65</v>
          </cell>
          <cell r="J145">
            <v>1216</v>
          </cell>
          <cell r="K145">
            <v>25</v>
          </cell>
        </row>
        <row r="146">
          <cell r="A146" t="str">
            <v>YANIRA MARTINEZ FRANCO</v>
          </cell>
          <cell r="B146" t="str">
            <v>ANALISTA</v>
          </cell>
          <cell r="C146" t="str">
            <v>00-093-0065108-1</v>
          </cell>
          <cell r="D146">
            <v>23</v>
          </cell>
          <cell r="E146">
            <v>40000</v>
          </cell>
          <cell r="F146">
            <v>0</v>
          </cell>
          <cell r="G146">
            <v>40000</v>
          </cell>
          <cell r="H146">
            <v>1148</v>
          </cell>
          <cell r="I146">
            <v>442.65</v>
          </cell>
          <cell r="J146">
            <v>1216</v>
          </cell>
          <cell r="K146">
            <v>25</v>
          </cell>
        </row>
        <row r="147">
          <cell r="A147" t="str">
            <v>YULISSA JOSEFINA REYES GARCIA</v>
          </cell>
          <cell r="B147" t="str">
            <v>PERIODISTA</v>
          </cell>
          <cell r="C147" t="str">
            <v>00-093-0065260-0</v>
          </cell>
          <cell r="D147">
            <v>12</v>
          </cell>
          <cell r="E147">
            <v>76000</v>
          </cell>
          <cell r="F147">
            <v>0</v>
          </cell>
          <cell r="G147">
            <v>76000</v>
          </cell>
          <cell r="H147">
            <v>2181.1999999999998</v>
          </cell>
          <cell r="I147">
            <v>6497.56</v>
          </cell>
          <cell r="J147">
            <v>2310.4</v>
          </cell>
          <cell r="K147">
            <v>25</v>
          </cell>
        </row>
        <row r="148">
          <cell r="A148" t="str">
            <v>PEDRO CRESCENCIO PAYANO SANTANA</v>
          </cell>
          <cell r="B148" t="str">
            <v>ANALISTA LEGAL</v>
          </cell>
          <cell r="C148" t="str">
            <v>00-100-0005020-2</v>
          </cell>
          <cell r="D148">
            <v>49</v>
          </cell>
          <cell r="E148">
            <v>76000</v>
          </cell>
          <cell r="F148">
            <v>0</v>
          </cell>
          <cell r="G148">
            <v>76000</v>
          </cell>
          <cell r="H148">
            <v>2181.1999999999998</v>
          </cell>
          <cell r="I148">
            <v>6497.56</v>
          </cell>
          <cell r="J148">
            <v>2310.4</v>
          </cell>
          <cell r="K148">
            <v>25</v>
          </cell>
        </row>
        <row r="149">
          <cell r="A149" t="str">
            <v>JUAN MANUEL GARCIA SOLANO</v>
          </cell>
          <cell r="B149" t="str">
            <v>SUPERVISOR DE LOGISTICA</v>
          </cell>
          <cell r="C149" t="str">
            <v>00-103-0010580-5</v>
          </cell>
          <cell r="D149">
            <v>275</v>
          </cell>
          <cell r="E149">
            <v>50000</v>
          </cell>
          <cell r="F149">
            <v>0</v>
          </cell>
          <cell r="G149">
            <v>50000</v>
          </cell>
          <cell r="H149">
            <v>1435</v>
          </cell>
          <cell r="I149">
            <v>1854</v>
          </cell>
          <cell r="J149">
            <v>1520</v>
          </cell>
          <cell r="K149">
            <v>25</v>
          </cell>
        </row>
        <row r="150">
          <cell r="A150" t="str">
            <v>WILLIAM ROBERTO MONTERO ENCARNACION</v>
          </cell>
          <cell r="B150" t="str">
            <v>ANALISTA DE COMPRAS Y CONTRAT</v>
          </cell>
          <cell r="C150" t="str">
            <v>00-108-0004918-0</v>
          </cell>
          <cell r="D150">
            <v>31</v>
          </cell>
          <cell r="E150">
            <v>76000</v>
          </cell>
          <cell r="F150">
            <v>0</v>
          </cell>
          <cell r="G150">
            <v>76000</v>
          </cell>
          <cell r="H150">
            <v>2181.1999999999998</v>
          </cell>
          <cell r="I150">
            <v>6497.56</v>
          </cell>
          <cell r="J150">
            <v>2310.4</v>
          </cell>
          <cell r="K150">
            <v>25</v>
          </cell>
        </row>
        <row r="151">
          <cell r="A151" t="str">
            <v>YUNEIDA MERCEDES PAULA REYES</v>
          </cell>
          <cell r="B151" t="str">
            <v>ANALISTA DE RECURSOS HUMANOS</v>
          </cell>
          <cell r="C151" t="str">
            <v>00-123-0011311-0</v>
          </cell>
          <cell r="D151">
            <v>102</v>
          </cell>
          <cell r="E151">
            <v>60000</v>
          </cell>
          <cell r="F151">
            <v>0</v>
          </cell>
          <cell r="G151">
            <v>60000</v>
          </cell>
          <cell r="H151">
            <v>1722</v>
          </cell>
          <cell r="I151">
            <v>3486.68</v>
          </cell>
          <cell r="J151">
            <v>1824</v>
          </cell>
          <cell r="K151">
            <v>25</v>
          </cell>
        </row>
        <row r="152">
          <cell r="A152" t="str">
            <v>ROSA ALBA ESCALANTE FELIZ</v>
          </cell>
          <cell r="B152" t="str">
            <v>PERIODISTA</v>
          </cell>
          <cell r="C152" t="str">
            <v>00-126-0000521-4</v>
          </cell>
          <cell r="D152">
            <v>1852</v>
          </cell>
          <cell r="E152">
            <v>60000</v>
          </cell>
          <cell r="F152">
            <v>0</v>
          </cell>
          <cell r="G152">
            <v>60000</v>
          </cell>
          <cell r="H152">
            <v>1722</v>
          </cell>
          <cell r="I152">
            <v>3486.68</v>
          </cell>
          <cell r="J152">
            <v>1824</v>
          </cell>
          <cell r="K152">
            <v>25</v>
          </cell>
        </row>
        <row r="153">
          <cell r="A153" t="str">
            <v>CARMEN MARIA VALDEZ</v>
          </cell>
          <cell r="B153" t="str">
            <v>ASESOR(A)</v>
          </cell>
          <cell r="C153" t="str">
            <v>00-223-0021449-5</v>
          </cell>
          <cell r="D153">
            <v>74</v>
          </cell>
          <cell r="E153">
            <v>150000</v>
          </cell>
          <cell r="F153">
            <v>0</v>
          </cell>
          <cell r="G153">
            <v>150000</v>
          </cell>
          <cell r="H153">
            <v>4305</v>
          </cell>
          <cell r="I153">
            <v>23866.62</v>
          </cell>
          <cell r="J153">
            <v>4560</v>
          </cell>
          <cell r="K153">
            <v>25</v>
          </cell>
        </row>
        <row r="154">
          <cell r="A154" t="str">
            <v>DERLIN JASSER PAULINO PIMENTEL</v>
          </cell>
          <cell r="B154" t="str">
            <v>ENCARGADO OFICINA DE ACCESO A</v>
          </cell>
          <cell r="C154" t="str">
            <v>00-223-0022049-2</v>
          </cell>
          <cell r="D154">
            <v>12</v>
          </cell>
          <cell r="E154">
            <v>128000</v>
          </cell>
          <cell r="F154">
            <v>0</v>
          </cell>
          <cell r="G154">
            <v>128000</v>
          </cell>
          <cell r="H154">
            <v>3673.6</v>
          </cell>
          <cell r="I154">
            <v>18691.669999999998</v>
          </cell>
          <cell r="J154">
            <v>3891.2</v>
          </cell>
          <cell r="K154">
            <v>2586.96</v>
          </cell>
        </row>
        <row r="155">
          <cell r="A155" t="str">
            <v>EMMANUEL ALEJANDRO DE LEON PEREZ</v>
          </cell>
          <cell r="B155" t="str">
            <v>TECNICO ADMINISTRATIVO</v>
          </cell>
          <cell r="C155" t="str">
            <v>00-223-0026158-7</v>
          </cell>
          <cell r="D155">
            <v>61</v>
          </cell>
          <cell r="E155">
            <v>55000</v>
          </cell>
          <cell r="F155">
            <v>0</v>
          </cell>
          <cell r="G155">
            <v>55000</v>
          </cell>
          <cell r="H155">
            <v>1578.5</v>
          </cell>
          <cell r="I155">
            <v>2559.6799999999998</v>
          </cell>
          <cell r="J155">
            <v>1672</v>
          </cell>
          <cell r="K155">
            <v>25</v>
          </cell>
        </row>
        <row r="156">
          <cell r="A156" t="str">
            <v>CARLENY MASSIEL MATOS LUIS</v>
          </cell>
          <cell r="B156" t="str">
            <v>ANALISTA DE RECURSOS HUMANOS</v>
          </cell>
          <cell r="C156" t="str">
            <v>00-223-0038825-7</v>
          </cell>
          <cell r="D156">
            <v>6</v>
          </cell>
          <cell r="E156">
            <v>76000</v>
          </cell>
          <cell r="F156">
            <v>0</v>
          </cell>
          <cell r="G156">
            <v>76000</v>
          </cell>
          <cell r="H156">
            <v>2181.1999999999998</v>
          </cell>
          <cell r="I156">
            <v>6497.56</v>
          </cell>
          <cell r="J156">
            <v>2310.4</v>
          </cell>
          <cell r="K156">
            <v>25</v>
          </cell>
        </row>
        <row r="157">
          <cell r="A157" t="str">
            <v>JUANA NAROLIN MEJIA MEDINA</v>
          </cell>
          <cell r="B157" t="str">
            <v>ANALISTA DE PROYECTOS</v>
          </cell>
          <cell r="C157" t="str">
            <v>00-223-0047333-1</v>
          </cell>
          <cell r="D157">
            <v>1675</v>
          </cell>
          <cell r="E157">
            <v>76000</v>
          </cell>
          <cell r="F157">
            <v>0</v>
          </cell>
          <cell r="G157">
            <v>76000</v>
          </cell>
          <cell r="H157">
            <v>2181.1999999999998</v>
          </cell>
          <cell r="I157">
            <v>6497.56</v>
          </cell>
          <cell r="J157">
            <v>2310.4</v>
          </cell>
          <cell r="K157">
            <v>25</v>
          </cell>
        </row>
        <row r="158">
          <cell r="A158" t="str">
            <v>GISSEL NATHALIE ALMANZAR CARO</v>
          </cell>
          <cell r="B158" t="str">
            <v>ANALISTA DE COMPRAS Y CONTRAT</v>
          </cell>
          <cell r="C158" t="str">
            <v>00-223-0055474-2</v>
          </cell>
          <cell r="D158">
            <v>49</v>
          </cell>
          <cell r="E158">
            <v>76000</v>
          </cell>
          <cell r="F158">
            <v>0</v>
          </cell>
          <cell r="G158">
            <v>76000</v>
          </cell>
          <cell r="H158">
            <v>2181.1999999999998</v>
          </cell>
          <cell r="I158">
            <v>6497.56</v>
          </cell>
          <cell r="J158">
            <v>2310.4</v>
          </cell>
          <cell r="K158">
            <v>25</v>
          </cell>
        </row>
        <row r="159">
          <cell r="A159" t="str">
            <v>ZULEIKA MARBELYS VASQUEZ RIJO</v>
          </cell>
          <cell r="B159" t="str">
            <v>ENCARGADO (A)</v>
          </cell>
          <cell r="C159" t="str">
            <v>00-223-0057779-2</v>
          </cell>
          <cell r="D159">
            <v>51</v>
          </cell>
          <cell r="E159">
            <v>128000</v>
          </cell>
          <cell r="F159">
            <v>0</v>
          </cell>
          <cell r="G159">
            <v>128000</v>
          </cell>
          <cell r="H159">
            <v>3673.6</v>
          </cell>
          <cell r="I159">
            <v>18691.669999999998</v>
          </cell>
          <cell r="J159">
            <v>3891.2</v>
          </cell>
          <cell r="K159">
            <v>20914.89</v>
          </cell>
        </row>
        <row r="160">
          <cell r="A160" t="str">
            <v>VICKIANA MARISOL MEJIA GONZALEZ</v>
          </cell>
          <cell r="B160" t="str">
            <v>ANALISTA DE RECLUTAMIENTO Y S</v>
          </cell>
          <cell r="C160" t="str">
            <v>00-223-0059520-8</v>
          </cell>
          <cell r="D160">
            <v>18</v>
          </cell>
          <cell r="E160">
            <v>76000</v>
          </cell>
          <cell r="F160">
            <v>0</v>
          </cell>
          <cell r="G160">
            <v>76000</v>
          </cell>
          <cell r="H160">
            <v>2181.1999999999998</v>
          </cell>
          <cell r="I160">
            <v>6497.56</v>
          </cell>
          <cell r="J160">
            <v>2310.4</v>
          </cell>
          <cell r="K160">
            <v>25</v>
          </cell>
        </row>
        <row r="161">
          <cell r="A161" t="str">
            <v>ANTONIA PAOLA DE LA CRUZ ANGELES</v>
          </cell>
          <cell r="B161" t="str">
            <v>PERIODISTA</v>
          </cell>
          <cell r="C161" t="str">
            <v>00-223-0062630-0</v>
          </cell>
          <cell r="D161">
            <v>39</v>
          </cell>
          <cell r="E161">
            <v>76000</v>
          </cell>
          <cell r="F161">
            <v>0</v>
          </cell>
          <cell r="G161">
            <v>76000</v>
          </cell>
          <cell r="H161">
            <v>2181.1999999999998</v>
          </cell>
          <cell r="I161">
            <v>6154.46</v>
          </cell>
          <cell r="J161">
            <v>2310.4</v>
          </cell>
          <cell r="K161">
            <v>1740.46</v>
          </cell>
        </row>
        <row r="162">
          <cell r="A162" t="str">
            <v>LADY LAURA RODRIGUEZ REYES</v>
          </cell>
          <cell r="B162" t="str">
            <v>ENCARGADO</v>
          </cell>
          <cell r="C162" t="str">
            <v>00-223-0065404-7</v>
          </cell>
          <cell r="D162">
            <v>1</v>
          </cell>
          <cell r="E162">
            <v>128000</v>
          </cell>
          <cell r="F162">
            <v>0</v>
          </cell>
          <cell r="G162">
            <v>128000</v>
          </cell>
          <cell r="H162">
            <v>3673.6</v>
          </cell>
          <cell r="I162">
            <v>18691.669999999998</v>
          </cell>
          <cell r="J162">
            <v>3891.2</v>
          </cell>
          <cell r="K162">
            <v>10665.49</v>
          </cell>
        </row>
        <row r="163">
          <cell r="A163" t="str">
            <v>YOVELYS GONZALEZ PLATA</v>
          </cell>
          <cell r="B163" t="str">
            <v>TECNICO ADMINISTRATIVO</v>
          </cell>
          <cell r="C163" t="str">
            <v>00-223-0069949-7</v>
          </cell>
          <cell r="D163">
            <v>2027</v>
          </cell>
          <cell r="E163">
            <v>55000</v>
          </cell>
          <cell r="F163">
            <v>0</v>
          </cell>
          <cell r="G163">
            <v>55000</v>
          </cell>
          <cell r="H163">
            <v>1578.5</v>
          </cell>
          <cell r="I163">
            <v>2559.6799999999998</v>
          </cell>
          <cell r="J163">
            <v>1672</v>
          </cell>
          <cell r="K163">
            <v>25</v>
          </cell>
        </row>
        <row r="164">
          <cell r="A164" t="str">
            <v>DEYVI DE LEON ULLOA</v>
          </cell>
          <cell r="B164" t="str">
            <v>ANALISTA INFORMATICO</v>
          </cell>
          <cell r="C164" t="str">
            <v>00-223-0073166-2</v>
          </cell>
          <cell r="D164">
            <v>44</v>
          </cell>
          <cell r="E164">
            <v>76000</v>
          </cell>
          <cell r="F164">
            <v>0</v>
          </cell>
          <cell r="G164">
            <v>76000</v>
          </cell>
          <cell r="H164">
            <v>2181.1999999999998</v>
          </cell>
          <cell r="I164">
            <v>6497.56</v>
          </cell>
          <cell r="J164">
            <v>2310.4</v>
          </cell>
          <cell r="K164">
            <v>25</v>
          </cell>
        </row>
        <row r="165">
          <cell r="A165" t="str">
            <v>MAYELIN PEGUERO ROMERO</v>
          </cell>
          <cell r="B165" t="str">
            <v>ANALISTA</v>
          </cell>
          <cell r="C165" t="str">
            <v>00-223-0082383-2</v>
          </cell>
          <cell r="D165">
            <v>12</v>
          </cell>
          <cell r="E165">
            <v>60000</v>
          </cell>
          <cell r="F165">
            <v>0</v>
          </cell>
          <cell r="G165">
            <v>60000</v>
          </cell>
          <cell r="H165">
            <v>1722</v>
          </cell>
          <cell r="I165">
            <v>3486.68</v>
          </cell>
          <cell r="J165">
            <v>1824</v>
          </cell>
          <cell r="K165">
            <v>25</v>
          </cell>
        </row>
        <row r="166">
          <cell r="A166" t="str">
            <v>FRANCISCO ANTONIO HERNANDEZ MENA</v>
          </cell>
          <cell r="B166" t="str">
            <v>FACILITADOR</v>
          </cell>
          <cell r="C166" t="str">
            <v>00-223-0085531-3</v>
          </cell>
          <cell r="D166">
            <v>36</v>
          </cell>
          <cell r="E166">
            <v>50000</v>
          </cell>
          <cell r="F166">
            <v>0</v>
          </cell>
          <cell r="G166">
            <v>50000</v>
          </cell>
          <cell r="H166">
            <v>1435</v>
          </cell>
          <cell r="I166">
            <v>1854</v>
          </cell>
          <cell r="J166">
            <v>1520</v>
          </cell>
          <cell r="K166">
            <v>25</v>
          </cell>
        </row>
        <row r="167">
          <cell r="A167" t="str">
            <v>ALEXANDRA ALCANTARA VICTORINO</v>
          </cell>
          <cell r="B167" t="str">
            <v>TECNICO ADMINISTRATIVO</v>
          </cell>
          <cell r="C167" t="str">
            <v>00-223-0087261-5</v>
          </cell>
          <cell r="D167">
            <v>1918</v>
          </cell>
          <cell r="E167">
            <v>55000</v>
          </cell>
          <cell r="F167">
            <v>0</v>
          </cell>
          <cell r="G167">
            <v>55000</v>
          </cell>
          <cell r="H167">
            <v>1578.5</v>
          </cell>
          <cell r="I167">
            <v>2559.6799999999998</v>
          </cell>
          <cell r="J167">
            <v>1672</v>
          </cell>
          <cell r="K167">
            <v>25</v>
          </cell>
        </row>
        <row r="168">
          <cell r="A168" t="str">
            <v>DANIEL JUNIOR DECENA GUZMAN</v>
          </cell>
          <cell r="B168" t="str">
            <v>ANALISTA DE SISTEMAS INFORMAT</v>
          </cell>
          <cell r="C168" t="str">
            <v>00-223-0099255-3</v>
          </cell>
          <cell r="D168">
            <v>59</v>
          </cell>
          <cell r="E168">
            <v>76000</v>
          </cell>
          <cell r="F168">
            <v>0</v>
          </cell>
          <cell r="G168">
            <v>76000</v>
          </cell>
          <cell r="H168">
            <v>2181.1999999999998</v>
          </cell>
          <cell r="I168">
            <v>6497.56</v>
          </cell>
          <cell r="J168">
            <v>2310.4</v>
          </cell>
          <cell r="K168">
            <v>25</v>
          </cell>
        </row>
        <row r="169">
          <cell r="A169" t="str">
            <v>VERONICA JIMENEZ ENCARNACION</v>
          </cell>
          <cell r="B169" t="str">
            <v>ANALISTA</v>
          </cell>
          <cell r="C169" t="str">
            <v>00-223-0118100-8</v>
          </cell>
          <cell r="D169">
            <v>1681</v>
          </cell>
          <cell r="E169">
            <v>76000</v>
          </cell>
          <cell r="F169">
            <v>0</v>
          </cell>
          <cell r="G169">
            <v>76000</v>
          </cell>
          <cell r="H169">
            <v>2181.1999999999998</v>
          </cell>
          <cell r="I169">
            <v>5811.37</v>
          </cell>
          <cell r="J169">
            <v>2310.4</v>
          </cell>
          <cell r="K169">
            <v>31710.92</v>
          </cell>
        </row>
        <row r="170">
          <cell r="A170" t="str">
            <v>ENERSULA MARCIANA PEREZ RIVERA</v>
          </cell>
          <cell r="B170" t="str">
            <v>ANALISTA DE COMPRAS Y CONTRAT</v>
          </cell>
          <cell r="C170" t="str">
            <v>00-223-0119099-1</v>
          </cell>
          <cell r="D170">
            <v>29</v>
          </cell>
          <cell r="E170">
            <v>76000</v>
          </cell>
          <cell r="F170">
            <v>0</v>
          </cell>
          <cell r="G170">
            <v>76000</v>
          </cell>
          <cell r="H170">
            <v>2181.1999999999998</v>
          </cell>
          <cell r="I170">
            <v>6497.56</v>
          </cell>
          <cell r="J170">
            <v>2310.4</v>
          </cell>
          <cell r="K170">
            <v>25</v>
          </cell>
        </row>
        <row r="171">
          <cell r="A171" t="str">
            <v>PATRICIA ANTONIA MEDINA ANTIGUA</v>
          </cell>
          <cell r="B171" t="str">
            <v>COORDINADOR (A) REGIONAL</v>
          </cell>
          <cell r="C171" t="str">
            <v>00-223-0121541-8</v>
          </cell>
          <cell r="D171">
            <v>6</v>
          </cell>
          <cell r="E171">
            <v>90000</v>
          </cell>
          <cell r="F171">
            <v>0</v>
          </cell>
          <cell r="G171">
            <v>90000</v>
          </cell>
          <cell r="H171">
            <v>2583</v>
          </cell>
          <cell r="I171">
            <v>9324.25</v>
          </cell>
          <cell r="J171">
            <v>2736</v>
          </cell>
          <cell r="K171">
            <v>4302.42</v>
          </cell>
        </row>
        <row r="172">
          <cell r="A172" t="str">
            <v>LOURDES MARIA JIMENEZ ENCARNACION</v>
          </cell>
          <cell r="B172" t="str">
            <v>ANALISTA LEGAL</v>
          </cell>
          <cell r="C172" t="str">
            <v>00-223-0154020-3</v>
          </cell>
          <cell r="D172">
            <v>1936</v>
          </cell>
          <cell r="E172">
            <v>76000</v>
          </cell>
          <cell r="F172">
            <v>0</v>
          </cell>
          <cell r="G172">
            <v>76000</v>
          </cell>
          <cell r="H172">
            <v>2181.1999999999998</v>
          </cell>
          <cell r="I172">
            <v>6497.56</v>
          </cell>
          <cell r="J172">
            <v>2310.4</v>
          </cell>
          <cell r="K172">
            <v>25</v>
          </cell>
        </row>
        <row r="173">
          <cell r="A173" t="str">
            <v>HENRY SMIL OGANDO PEREZ</v>
          </cell>
          <cell r="B173" t="str">
            <v>ANALISTA LEGAL</v>
          </cell>
          <cell r="C173" t="str">
            <v>00-224-0046904-9</v>
          </cell>
          <cell r="D173">
            <v>17</v>
          </cell>
          <cell r="E173">
            <v>76000</v>
          </cell>
          <cell r="F173">
            <v>0</v>
          </cell>
          <cell r="G173">
            <v>76000</v>
          </cell>
          <cell r="H173">
            <v>2181.1999999999998</v>
          </cell>
          <cell r="I173">
            <v>6497.56</v>
          </cell>
          <cell r="J173">
            <v>2310.4</v>
          </cell>
          <cell r="K173">
            <v>25</v>
          </cell>
        </row>
        <row r="174">
          <cell r="A174" t="str">
            <v>CARMEN TERESA TAVERAS DE LOS SANTOS</v>
          </cell>
          <cell r="B174" t="str">
            <v>ANALISTA DE RECURSOS HUMANOS</v>
          </cell>
          <cell r="C174" t="str">
            <v>00-224-0048189-5</v>
          </cell>
          <cell r="D174">
            <v>1776</v>
          </cell>
          <cell r="E174">
            <v>76000</v>
          </cell>
          <cell r="F174">
            <v>0</v>
          </cell>
          <cell r="G174">
            <v>76000</v>
          </cell>
          <cell r="H174">
            <v>2181.1999999999998</v>
          </cell>
          <cell r="I174">
            <v>6154.46</v>
          </cell>
          <cell r="J174">
            <v>2310.4</v>
          </cell>
          <cell r="K174">
            <v>1740.46</v>
          </cell>
        </row>
        <row r="175">
          <cell r="A175" t="str">
            <v>MARIA AURELIA SANCHEZ REGALADO</v>
          </cell>
          <cell r="B175" t="str">
            <v>ANALISTA DE COMPRAS Y CONTRAT</v>
          </cell>
          <cell r="C175" t="str">
            <v>00-225-0008584-4</v>
          </cell>
          <cell r="D175">
            <v>5252964</v>
          </cell>
          <cell r="E175">
            <v>76000</v>
          </cell>
          <cell r="F175">
            <v>0</v>
          </cell>
          <cell r="G175">
            <v>76000</v>
          </cell>
          <cell r="H175">
            <v>2181.1999999999998</v>
          </cell>
          <cell r="I175">
            <v>6497.56</v>
          </cell>
          <cell r="J175">
            <v>2310.4</v>
          </cell>
          <cell r="K175">
            <v>25</v>
          </cell>
        </row>
        <row r="176">
          <cell r="A176" t="str">
            <v>YAHAIRA CASTILLO CORDERO</v>
          </cell>
          <cell r="B176" t="str">
            <v>ANALISTA DE RECURSOS HUMANOS</v>
          </cell>
          <cell r="C176" t="str">
            <v>00-225-0020583-0</v>
          </cell>
          <cell r="D176">
            <v>120</v>
          </cell>
          <cell r="E176">
            <v>76000</v>
          </cell>
          <cell r="F176">
            <v>0</v>
          </cell>
          <cell r="G176">
            <v>76000</v>
          </cell>
          <cell r="H176">
            <v>2181.1999999999998</v>
          </cell>
          <cell r="I176">
            <v>6497.56</v>
          </cell>
          <cell r="J176">
            <v>2310.4</v>
          </cell>
          <cell r="K176">
            <v>25</v>
          </cell>
        </row>
        <row r="177">
          <cell r="A177" t="str">
            <v>YOKAIRA CARIDAD GUZMAN REYES</v>
          </cell>
          <cell r="B177" t="str">
            <v>ANALISTA DE RECURSOS HUMANOS</v>
          </cell>
          <cell r="C177" t="str">
            <v>00-225-0020650-7</v>
          </cell>
          <cell r="D177">
            <v>0</v>
          </cell>
          <cell r="E177">
            <v>76000</v>
          </cell>
          <cell r="F177">
            <v>0</v>
          </cell>
          <cell r="G177">
            <v>76000</v>
          </cell>
          <cell r="H177">
            <v>2181.1999999999998</v>
          </cell>
          <cell r="I177">
            <v>6497.56</v>
          </cell>
          <cell r="J177">
            <v>2310.4</v>
          </cell>
          <cell r="K177">
            <v>25</v>
          </cell>
        </row>
        <row r="178">
          <cell r="A178" t="str">
            <v>CRISTIAN OCTAVIO TEJADA REYES</v>
          </cell>
          <cell r="B178" t="str">
            <v>SOPORTE TECNICO INFORMATICO</v>
          </cell>
          <cell r="C178" t="str">
            <v>00-225-0039483-2</v>
          </cell>
          <cell r="D178">
            <v>0</v>
          </cell>
          <cell r="E178">
            <v>42000</v>
          </cell>
          <cell r="F178">
            <v>0</v>
          </cell>
          <cell r="G178">
            <v>42000</v>
          </cell>
          <cell r="H178">
            <v>1205.4000000000001</v>
          </cell>
          <cell r="I178">
            <v>210.28</v>
          </cell>
          <cell r="J178">
            <v>1276.8</v>
          </cell>
          <cell r="K178">
            <v>3455.92</v>
          </cell>
        </row>
        <row r="179">
          <cell r="A179" t="str">
            <v>NICAURI MATEO OGANDO</v>
          </cell>
          <cell r="B179" t="str">
            <v>TECNICO ADMINISTRATIVO</v>
          </cell>
          <cell r="C179" t="str">
            <v>00-225-0059680-8</v>
          </cell>
          <cell r="D179">
            <v>0</v>
          </cell>
          <cell r="E179">
            <v>55000</v>
          </cell>
          <cell r="F179">
            <v>0</v>
          </cell>
          <cell r="G179">
            <v>55000</v>
          </cell>
          <cell r="H179">
            <v>1578.5</v>
          </cell>
          <cell r="I179">
            <v>2559.6799999999998</v>
          </cell>
          <cell r="J179">
            <v>1672</v>
          </cell>
          <cell r="K179">
            <v>23501</v>
          </cell>
        </row>
        <row r="180">
          <cell r="A180" t="str">
            <v>JESSICA ANYELINA DE LEON CAPELLAN</v>
          </cell>
          <cell r="B180" t="str">
            <v>TECNICO ADMINISTRATIVO</v>
          </cell>
          <cell r="C180" t="str">
            <v>00-228-0000420-6</v>
          </cell>
          <cell r="D180">
            <v>34</v>
          </cell>
          <cell r="E180">
            <v>55000</v>
          </cell>
          <cell r="F180">
            <v>0</v>
          </cell>
          <cell r="G180">
            <v>55000</v>
          </cell>
          <cell r="H180">
            <v>1578.5</v>
          </cell>
          <cell r="I180">
            <v>2559.6799999999998</v>
          </cell>
          <cell r="J180">
            <v>1672</v>
          </cell>
          <cell r="K180">
            <v>25</v>
          </cell>
        </row>
        <row r="181">
          <cell r="A181" t="str">
            <v>RAMON IGNACIO DIAZ RODRIGUEZ</v>
          </cell>
          <cell r="B181" t="str">
            <v>ANALISTA DE RECURSOS HUMANOS</v>
          </cell>
          <cell r="C181" t="str">
            <v>00-229-0002608-3</v>
          </cell>
          <cell r="D181">
            <v>26</v>
          </cell>
          <cell r="E181">
            <v>76000</v>
          </cell>
          <cell r="F181">
            <v>0</v>
          </cell>
          <cell r="G181">
            <v>76000</v>
          </cell>
          <cell r="H181">
            <v>2181.1999999999998</v>
          </cell>
          <cell r="I181">
            <v>6154.46</v>
          </cell>
          <cell r="J181">
            <v>2310.4</v>
          </cell>
          <cell r="K181">
            <v>29665.79</v>
          </cell>
        </row>
        <row r="182">
          <cell r="A182" t="str">
            <v>JOEL DIAZ MADE</v>
          </cell>
          <cell r="B182" t="str">
            <v>ANALISTA</v>
          </cell>
          <cell r="C182" t="str">
            <v>00-229-0021225-3</v>
          </cell>
          <cell r="D182">
            <v>4</v>
          </cell>
          <cell r="E182">
            <v>75000</v>
          </cell>
          <cell r="F182">
            <v>0</v>
          </cell>
          <cell r="G182">
            <v>75000</v>
          </cell>
          <cell r="H182">
            <v>2152.5</v>
          </cell>
          <cell r="I182">
            <v>6309.38</v>
          </cell>
          <cell r="J182">
            <v>2280</v>
          </cell>
          <cell r="K182">
            <v>1946.47</v>
          </cell>
        </row>
        <row r="183">
          <cell r="A183" t="str">
            <v>ISARY MARY TRINIDAD PEREZ</v>
          </cell>
          <cell r="B183" t="str">
            <v>TECNICO ADMINISTRATIVO</v>
          </cell>
          <cell r="C183" t="str">
            <v>00-402-0037892-1</v>
          </cell>
          <cell r="D183">
            <v>1083</v>
          </cell>
          <cell r="E183">
            <v>35000</v>
          </cell>
          <cell r="F183">
            <v>0</v>
          </cell>
          <cell r="G183">
            <v>35000</v>
          </cell>
          <cell r="H183">
            <v>1004.5</v>
          </cell>
          <cell r="I183">
            <v>0</v>
          </cell>
          <cell r="J183">
            <v>1064</v>
          </cell>
          <cell r="K183">
            <v>25</v>
          </cell>
        </row>
        <row r="184">
          <cell r="A184" t="str">
            <v>CARLOS MANUEL HERNANDEZ SANCHEZ</v>
          </cell>
          <cell r="B184" t="str">
            <v>ANALISTA LEGAL</v>
          </cell>
          <cell r="C184" t="str">
            <v>00-402-0041569-9</v>
          </cell>
          <cell r="D184">
            <v>56</v>
          </cell>
          <cell r="E184">
            <v>22800</v>
          </cell>
          <cell r="F184">
            <v>0</v>
          </cell>
          <cell r="G184">
            <v>22800</v>
          </cell>
          <cell r="H184">
            <v>654.36</v>
          </cell>
          <cell r="I184">
            <v>0</v>
          </cell>
          <cell r="J184">
            <v>693.12</v>
          </cell>
          <cell r="K184">
            <v>25</v>
          </cell>
        </row>
        <row r="185">
          <cell r="A185" t="str">
            <v>KARLA YAMEL OLIVARES NUÑEZ</v>
          </cell>
          <cell r="B185" t="str">
            <v>ANALISTA LEGAL</v>
          </cell>
          <cell r="C185" t="str">
            <v>00-402-0048384-6</v>
          </cell>
          <cell r="D185">
            <v>58</v>
          </cell>
          <cell r="E185">
            <v>76000</v>
          </cell>
          <cell r="F185">
            <v>0</v>
          </cell>
          <cell r="G185">
            <v>76000</v>
          </cell>
          <cell r="H185">
            <v>2181.1999999999998</v>
          </cell>
          <cell r="I185">
            <v>6497.56</v>
          </cell>
          <cell r="J185">
            <v>2310.4</v>
          </cell>
          <cell r="K185">
            <v>25</v>
          </cell>
        </row>
        <row r="186">
          <cell r="A186" t="str">
            <v>EDGAR DE JESUS UCETA MEJIA</v>
          </cell>
          <cell r="B186" t="str">
            <v>TECNICO ADMINISTRATIVO</v>
          </cell>
          <cell r="C186" t="str">
            <v>00-402-0051118-2</v>
          </cell>
          <cell r="D186">
            <v>1928</v>
          </cell>
          <cell r="E186">
            <v>55000</v>
          </cell>
          <cell r="F186">
            <v>0</v>
          </cell>
          <cell r="G186">
            <v>55000</v>
          </cell>
          <cell r="H186">
            <v>1578.5</v>
          </cell>
          <cell r="I186">
            <v>2302.36</v>
          </cell>
          <cell r="J186">
            <v>1672</v>
          </cell>
          <cell r="K186">
            <v>2740.46</v>
          </cell>
        </row>
        <row r="187">
          <cell r="A187" t="str">
            <v>MICHELLE LOPEZ RODRIGUEZ</v>
          </cell>
          <cell r="B187" t="str">
            <v>ANALISTA</v>
          </cell>
          <cell r="C187" t="str">
            <v>00-402-0062997-6</v>
          </cell>
          <cell r="D187">
            <v>247</v>
          </cell>
          <cell r="E187">
            <v>76000</v>
          </cell>
          <cell r="F187">
            <v>0</v>
          </cell>
          <cell r="G187">
            <v>76000</v>
          </cell>
          <cell r="H187">
            <v>2181.1999999999998</v>
          </cell>
          <cell r="I187">
            <v>6497.56</v>
          </cell>
          <cell r="J187">
            <v>2310.4</v>
          </cell>
          <cell r="K187">
            <v>25</v>
          </cell>
        </row>
        <row r="188">
          <cell r="A188" t="str">
            <v>DARLYN ENCARNACION MATEO</v>
          </cell>
          <cell r="B188" t="str">
            <v>FACILITADOR</v>
          </cell>
          <cell r="C188" t="str">
            <v>00-402-0065774-6</v>
          </cell>
          <cell r="D188">
            <v>0</v>
          </cell>
          <cell r="E188">
            <v>51577.97</v>
          </cell>
          <cell r="F188">
            <v>0</v>
          </cell>
          <cell r="G188">
            <v>51577.97</v>
          </cell>
          <cell r="H188">
            <v>1480.29</v>
          </cell>
          <cell r="I188">
            <v>2076.71</v>
          </cell>
          <cell r="J188">
            <v>1567.97</v>
          </cell>
          <cell r="K188">
            <v>43677.85</v>
          </cell>
        </row>
        <row r="189">
          <cell r="A189" t="str">
            <v>RONALD GERARDO FLETE</v>
          </cell>
          <cell r="B189" t="str">
            <v>SOPORTE TECNICO INFORMATICO</v>
          </cell>
          <cell r="C189" t="str">
            <v>00-402-0918417-1</v>
          </cell>
          <cell r="D189">
            <v>34</v>
          </cell>
          <cell r="E189">
            <v>55000</v>
          </cell>
          <cell r="F189">
            <v>0</v>
          </cell>
          <cell r="G189">
            <v>55000</v>
          </cell>
          <cell r="H189">
            <v>1578.5</v>
          </cell>
          <cell r="I189">
            <v>2559.6799999999998</v>
          </cell>
          <cell r="J189">
            <v>1672</v>
          </cell>
          <cell r="K189">
            <v>25</v>
          </cell>
        </row>
        <row r="190">
          <cell r="A190" t="str">
            <v>DARIANA PEREZ ABREU</v>
          </cell>
          <cell r="B190" t="str">
            <v>TECNICO DE RECURSOS HUMANOS</v>
          </cell>
          <cell r="C190" t="str">
            <v>00-402-0922212-0</v>
          </cell>
          <cell r="D190">
            <v>83</v>
          </cell>
          <cell r="E190">
            <v>55000</v>
          </cell>
          <cell r="F190">
            <v>0</v>
          </cell>
          <cell r="G190">
            <v>55000</v>
          </cell>
          <cell r="H190">
            <v>1578.5</v>
          </cell>
          <cell r="I190">
            <v>2559.6799999999998</v>
          </cell>
          <cell r="J190">
            <v>1672</v>
          </cell>
          <cell r="K190">
            <v>25</v>
          </cell>
        </row>
        <row r="191">
          <cell r="A191" t="str">
            <v>CLAUDETT CARRASCO MARTINEZ</v>
          </cell>
          <cell r="B191" t="str">
            <v>TECNICO ADMINISTRATIVO</v>
          </cell>
          <cell r="C191" t="str">
            <v>00-402-0969995-4</v>
          </cell>
          <cell r="D191">
            <v>54</v>
          </cell>
          <cell r="E191">
            <v>55000</v>
          </cell>
          <cell r="F191">
            <v>0</v>
          </cell>
          <cell r="G191">
            <v>55000</v>
          </cell>
          <cell r="H191">
            <v>1578.5</v>
          </cell>
          <cell r="I191">
            <v>2559.6799999999998</v>
          </cell>
          <cell r="J191">
            <v>1672</v>
          </cell>
          <cell r="K191">
            <v>25</v>
          </cell>
        </row>
        <row r="192">
          <cell r="A192" t="str">
            <v>ROMA AMELINA ESPINAL ESPINAL</v>
          </cell>
          <cell r="B192" t="str">
            <v>TECNICO DE RECURSOS HUMANOS</v>
          </cell>
          <cell r="C192" t="str">
            <v>00-402-0989810-1</v>
          </cell>
          <cell r="D192">
            <v>164</v>
          </cell>
          <cell r="E192">
            <v>42000</v>
          </cell>
          <cell r="F192">
            <v>0</v>
          </cell>
          <cell r="G192">
            <v>42000</v>
          </cell>
          <cell r="H192">
            <v>1205.4000000000001</v>
          </cell>
          <cell r="I192">
            <v>0</v>
          </cell>
          <cell r="J192">
            <v>1276.8</v>
          </cell>
          <cell r="K192">
            <v>25</v>
          </cell>
        </row>
        <row r="193">
          <cell r="A193" t="str">
            <v>LLOVISNA NATALI PUJOLS PEREYRA</v>
          </cell>
          <cell r="B193" t="str">
            <v>ANALISTA LEGAL</v>
          </cell>
          <cell r="C193" t="str">
            <v>00-402-1025203-3</v>
          </cell>
          <cell r="D193">
            <v>27</v>
          </cell>
          <cell r="E193">
            <v>76000</v>
          </cell>
          <cell r="F193">
            <v>0</v>
          </cell>
          <cell r="G193">
            <v>76000</v>
          </cell>
          <cell r="H193">
            <v>2181.1999999999998</v>
          </cell>
          <cell r="I193">
            <v>6497.56</v>
          </cell>
          <cell r="J193">
            <v>2310.4</v>
          </cell>
          <cell r="K193">
            <v>25</v>
          </cell>
        </row>
        <row r="194">
          <cell r="A194" t="str">
            <v>JEANNETTE RIVERA GONZALEZ</v>
          </cell>
          <cell r="B194" t="str">
            <v>ANALISTA</v>
          </cell>
          <cell r="C194" t="str">
            <v>00-402-1148193-8</v>
          </cell>
          <cell r="D194">
            <v>43</v>
          </cell>
          <cell r="E194">
            <v>76000</v>
          </cell>
          <cell r="F194">
            <v>0</v>
          </cell>
          <cell r="G194">
            <v>76000</v>
          </cell>
          <cell r="H194">
            <v>2181.1999999999998</v>
          </cell>
          <cell r="I194">
            <v>6497.56</v>
          </cell>
          <cell r="J194">
            <v>2310.4</v>
          </cell>
          <cell r="K194">
            <v>25</v>
          </cell>
        </row>
        <row r="195">
          <cell r="A195" t="str">
            <v>WANDA MADALY CALDERON MARTINEZ</v>
          </cell>
          <cell r="B195" t="str">
            <v>ENCARGADO (A) DE COMPRAS</v>
          </cell>
          <cell r="C195" t="str">
            <v>00-402-1154335-6</v>
          </cell>
          <cell r="D195">
            <v>17</v>
          </cell>
          <cell r="E195">
            <v>128000</v>
          </cell>
          <cell r="F195">
            <v>0</v>
          </cell>
          <cell r="G195">
            <v>128000</v>
          </cell>
          <cell r="H195">
            <v>3673.6</v>
          </cell>
          <cell r="I195">
            <v>18691.669999999998</v>
          </cell>
          <cell r="J195">
            <v>3891.2</v>
          </cell>
          <cell r="K195">
            <v>25</v>
          </cell>
        </row>
        <row r="196">
          <cell r="A196" t="str">
            <v>MAYELIN ESTEFANIA HERNANDEZ BAEZ</v>
          </cell>
          <cell r="B196" t="str">
            <v>TECNICO ADMINISTRATIVO</v>
          </cell>
          <cell r="C196" t="str">
            <v>00-402-1155228-2</v>
          </cell>
          <cell r="D196">
            <v>584</v>
          </cell>
          <cell r="E196">
            <v>55000</v>
          </cell>
          <cell r="F196">
            <v>0</v>
          </cell>
          <cell r="G196">
            <v>55000</v>
          </cell>
          <cell r="H196">
            <v>1578.5</v>
          </cell>
          <cell r="I196">
            <v>2559.6799999999998</v>
          </cell>
          <cell r="J196">
            <v>1672</v>
          </cell>
          <cell r="K196">
            <v>25</v>
          </cell>
        </row>
        <row r="197">
          <cell r="A197" t="str">
            <v>YIRDA DURAN BRIOSO</v>
          </cell>
          <cell r="B197" t="str">
            <v>FACILITADOR</v>
          </cell>
          <cell r="C197" t="str">
            <v>00-402-1178833-2</v>
          </cell>
          <cell r="D197">
            <v>346</v>
          </cell>
          <cell r="E197">
            <v>50000</v>
          </cell>
          <cell r="F197">
            <v>0</v>
          </cell>
          <cell r="G197">
            <v>50000</v>
          </cell>
          <cell r="H197">
            <v>1435</v>
          </cell>
          <cell r="I197">
            <v>1854</v>
          </cell>
          <cell r="J197">
            <v>1520</v>
          </cell>
          <cell r="K197">
            <v>25</v>
          </cell>
        </row>
        <row r="198">
          <cell r="A198" t="str">
            <v>CESARINA ALTAGRACIA FELIZ CASTILLO</v>
          </cell>
          <cell r="B198" t="str">
            <v>ANALISTA</v>
          </cell>
          <cell r="C198" t="str">
            <v>00-402-1194972-8</v>
          </cell>
          <cell r="D198">
            <v>2045</v>
          </cell>
          <cell r="E198">
            <v>76000</v>
          </cell>
          <cell r="F198">
            <v>0</v>
          </cell>
          <cell r="G198">
            <v>76000</v>
          </cell>
          <cell r="H198">
            <v>2181.1999999999998</v>
          </cell>
          <cell r="I198">
            <v>6497.56</v>
          </cell>
          <cell r="J198">
            <v>2310.4</v>
          </cell>
          <cell r="K198">
            <v>25</v>
          </cell>
        </row>
        <row r="199">
          <cell r="A199" t="str">
            <v>ROSSANNA CRISTINA DELGADO FIGUEROA</v>
          </cell>
          <cell r="B199" t="str">
            <v>ANALISTA DE RECURSOS HUMANOS</v>
          </cell>
          <cell r="C199" t="str">
            <v>00-402-1253111-1</v>
          </cell>
          <cell r="D199">
            <v>107</v>
          </cell>
          <cell r="E199">
            <v>76000</v>
          </cell>
          <cell r="F199">
            <v>0</v>
          </cell>
          <cell r="G199">
            <v>76000</v>
          </cell>
          <cell r="H199">
            <v>2181.1999999999998</v>
          </cell>
          <cell r="I199">
            <v>6497.56</v>
          </cell>
          <cell r="J199">
            <v>2310.4</v>
          </cell>
          <cell r="K199">
            <v>1824.51</v>
          </cell>
        </row>
        <row r="200">
          <cell r="A200" t="str">
            <v>LAURA YANET PINALES MANCEBO</v>
          </cell>
          <cell r="B200" t="str">
            <v>ANALISTA DE COMPRAS Y CONTRAT</v>
          </cell>
          <cell r="C200" t="str">
            <v>00-402-1341276-6</v>
          </cell>
          <cell r="D200">
            <v>15</v>
          </cell>
          <cell r="E200">
            <v>76000</v>
          </cell>
          <cell r="F200">
            <v>0</v>
          </cell>
          <cell r="G200">
            <v>76000</v>
          </cell>
          <cell r="H200">
            <v>2181.1999999999998</v>
          </cell>
          <cell r="I200">
            <v>6497.56</v>
          </cell>
          <cell r="J200">
            <v>2310.4</v>
          </cell>
          <cell r="K200">
            <v>25</v>
          </cell>
        </row>
        <row r="201">
          <cell r="A201" t="str">
            <v>NABILL MASSIEL MORA ARIAS</v>
          </cell>
          <cell r="B201" t="str">
            <v>TECNICO ADMINISTRATIVO</v>
          </cell>
          <cell r="C201" t="str">
            <v>00-402-1356809-6</v>
          </cell>
          <cell r="D201">
            <v>1316</v>
          </cell>
          <cell r="E201">
            <v>45000</v>
          </cell>
          <cell r="F201">
            <v>0</v>
          </cell>
          <cell r="G201">
            <v>45000</v>
          </cell>
          <cell r="H201">
            <v>1291.5</v>
          </cell>
          <cell r="I201">
            <v>1148.33</v>
          </cell>
          <cell r="J201">
            <v>1368</v>
          </cell>
          <cell r="K201">
            <v>25</v>
          </cell>
        </row>
        <row r="202">
          <cell r="A202" t="str">
            <v>EDELY ZABALA ZABALA</v>
          </cell>
          <cell r="B202" t="str">
            <v>TECNICO ADMINISTRATIVO</v>
          </cell>
          <cell r="C202" t="str">
            <v>00-402-1370182-0</v>
          </cell>
          <cell r="D202">
            <v>1238</v>
          </cell>
          <cell r="E202">
            <v>40000</v>
          </cell>
          <cell r="F202">
            <v>0</v>
          </cell>
          <cell r="G202">
            <v>40000</v>
          </cell>
          <cell r="H202">
            <v>1148</v>
          </cell>
          <cell r="I202">
            <v>442.65</v>
          </cell>
          <cell r="J202">
            <v>1216</v>
          </cell>
          <cell r="K202">
            <v>25</v>
          </cell>
        </row>
        <row r="203">
          <cell r="A203" t="str">
            <v>ELIZABETH MATEO AMANCIO</v>
          </cell>
          <cell r="B203" t="str">
            <v>TECNICO</v>
          </cell>
          <cell r="C203" t="str">
            <v>00-402-1373033-2</v>
          </cell>
          <cell r="D203">
            <v>39</v>
          </cell>
          <cell r="E203">
            <v>55000</v>
          </cell>
          <cell r="F203">
            <v>0</v>
          </cell>
          <cell r="G203">
            <v>55000</v>
          </cell>
          <cell r="H203">
            <v>1578.5</v>
          </cell>
          <cell r="I203">
            <v>2559.6799999999998</v>
          </cell>
          <cell r="J203">
            <v>1672</v>
          </cell>
          <cell r="K203">
            <v>25</v>
          </cell>
        </row>
        <row r="204">
          <cell r="A204" t="str">
            <v>HENDERSON NACOR FRIAS DIAZ</v>
          </cell>
          <cell r="B204" t="str">
            <v>TECNICO DE MANTENIMIENTO</v>
          </cell>
          <cell r="C204" t="str">
            <v>00-402-1409558-6</v>
          </cell>
          <cell r="D204">
            <v>10</v>
          </cell>
          <cell r="E204">
            <v>30000</v>
          </cell>
          <cell r="F204">
            <v>0</v>
          </cell>
          <cell r="G204">
            <v>30000</v>
          </cell>
          <cell r="H204">
            <v>861</v>
          </cell>
          <cell r="I204">
            <v>0</v>
          </cell>
          <cell r="J204">
            <v>912</v>
          </cell>
          <cell r="K204">
            <v>25</v>
          </cell>
        </row>
        <row r="205">
          <cell r="A205" t="str">
            <v>NOEMI MATEO ROSARIO</v>
          </cell>
          <cell r="B205" t="str">
            <v>TECNICO ADMINISTRATIVO</v>
          </cell>
          <cell r="C205" t="str">
            <v>00-402-1475425-7</v>
          </cell>
          <cell r="D205">
            <v>20</v>
          </cell>
          <cell r="E205">
            <v>55000</v>
          </cell>
          <cell r="F205">
            <v>0</v>
          </cell>
          <cell r="G205">
            <v>55000</v>
          </cell>
          <cell r="H205">
            <v>1578.5</v>
          </cell>
          <cell r="I205">
            <v>2559.6799999999998</v>
          </cell>
          <cell r="J205">
            <v>1672</v>
          </cell>
          <cell r="K205">
            <v>25</v>
          </cell>
        </row>
        <row r="206">
          <cell r="A206" t="str">
            <v>LUIS ANDRES ROSARIO LUNA</v>
          </cell>
          <cell r="B206" t="str">
            <v>TECNICO DE CALIDAD EN LA GEST</v>
          </cell>
          <cell r="C206" t="str">
            <v>00-402-1517888-6</v>
          </cell>
          <cell r="D206">
            <v>11</v>
          </cell>
          <cell r="E206">
            <v>55000</v>
          </cell>
          <cell r="F206">
            <v>0</v>
          </cell>
          <cell r="G206">
            <v>55000</v>
          </cell>
          <cell r="H206">
            <v>1578.5</v>
          </cell>
          <cell r="I206">
            <v>2559.6799999999998</v>
          </cell>
          <cell r="J206">
            <v>1672</v>
          </cell>
          <cell r="K206">
            <v>25</v>
          </cell>
        </row>
        <row r="207">
          <cell r="A207" t="str">
            <v>SAMUEL ELIAS MANCEBO RIVAS</v>
          </cell>
          <cell r="B207" t="str">
            <v>SOPORTE INFORMATICO</v>
          </cell>
          <cell r="C207" t="str">
            <v>00-402-1525936-3</v>
          </cell>
          <cell r="D207">
            <v>183</v>
          </cell>
          <cell r="E207">
            <v>30000</v>
          </cell>
          <cell r="F207">
            <v>0</v>
          </cell>
          <cell r="G207">
            <v>30000</v>
          </cell>
          <cell r="H207">
            <v>861</v>
          </cell>
          <cell r="I207">
            <v>0</v>
          </cell>
          <cell r="J207">
            <v>912</v>
          </cell>
          <cell r="K207">
            <v>25</v>
          </cell>
        </row>
        <row r="208">
          <cell r="A208" t="str">
            <v>DARIO ALEXANDER GOMEZ PIÑA</v>
          </cell>
          <cell r="B208" t="str">
            <v>ANALISTA INFORMATICO</v>
          </cell>
          <cell r="C208" t="str">
            <v>00-402-1531608-0</v>
          </cell>
          <cell r="D208">
            <v>46</v>
          </cell>
          <cell r="E208">
            <v>76000</v>
          </cell>
          <cell r="F208">
            <v>0</v>
          </cell>
          <cell r="G208">
            <v>76000</v>
          </cell>
          <cell r="H208">
            <v>2181.1999999999998</v>
          </cell>
          <cell r="I208">
            <v>6497.56</v>
          </cell>
          <cell r="J208">
            <v>2310.4</v>
          </cell>
          <cell r="K208">
            <v>25</v>
          </cell>
        </row>
        <row r="209">
          <cell r="A209" t="str">
            <v>STENLLY DAHIANA ORTIZ ARIAS</v>
          </cell>
          <cell r="B209" t="str">
            <v>TECNICO ADMINISTRATIVO</v>
          </cell>
          <cell r="C209" t="str">
            <v>00-402-1566924-9</v>
          </cell>
          <cell r="D209">
            <v>7</v>
          </cell>
          <cell r="E209">
            <v>40000</v>
          </cell>
          <cell r="F209">
            <v>0</v>
          </cell>
          <cell r="G209">
            <v>40000</v>
          </cell>
          <cell r="H209">
            <v>1148</v>
          </cell>
          <cell r="I209">
            <v>442.65</v>
          </cell>
          <cell r="J209">
            <v>1216</v>
          </cell>
          <cell r="K209">
            <v>25</v>
          </cell>
        </row>
        <row r="210">
          <cell r="A210" t="str">
            <v>NELSON DE JESUS BAUTISTA FERNANDEZ</v>
          </cell>
          <cell r="B210" t="str">
            <v>COORDINADOR (A) DE LOGISTICA</v>
          </cell>
          <cell r="C210" t="str">
            <v>00-402-1832376-0</v>
          </cell>
          <cell r="D210">
            <v>0</v>
          </cell>
          <cell r="E210">
            <v>60000</v>
          </cell>
          <cell r="F210">
            <v>0</v>
          </cell>
          <cell r="G210">
            <v>60000</v>
          </cell>
          <cell r="H210">
            <v>1722</v>
          </cell>
          <cell r="I210">
            <v>3486.68</v>
          </cell>
          <cell r="J210">
            <v>1824</v>
          </cell>
          <cell r="K210">
            <v>25</v>
          </cell>
        </row>
        <row r="211">
          <cell r="A211" t="str">
            <v>ANGHIE BERIOSKA CEDEÑO SOTO</v>
          </cell>
          <cell r="B211" t="str">
            <v>TECNICO ADMINISTRATIVO</v>
          </cell>
          <cell r="C211" t="str">
            <v>00-402-1917268-7</v>
          </cell>
          <cell r="D211">
            <v>70</v>
          </cell>
          <cell r="E211">
            <v>55000</v>
          </cell>
          <cell r="F211">
            <v>0</v>
          </cell>
          <cell r="G211">
            <v>55000</v>
          </cell>
          <cell r="H211">
            <v>1578.5</v>
          </cell>
          <cell r="I211">
            <v>2559.6799999999998</v>
          </cell>
          <cell r="J211">
            <v>1672</v>
          </cell>
          <cell r="K211">
            <v>25</v>
          </cell>
        </row>
        <row r="212">
          <cell r="A212" t="str">
            <v>PABLO ENMANUEL GOMEZ MALLOL</v>
          </cell>
          <cell r="B212" t="str">
            <v>COORDINADOR (A) ADMINISTRATIV</v>
          </cell>
          <cell r="C212" t="str">
            <v>00-402-2008584-5</v>
          </cell>
          <cell r="D212">
            <v>30</v>
          </cell>
          <cell r="E212">
            <v>105000</v>
          </cell>
          <cell r="F212">
            <v>0</v>
          </cell>
          <cell r="G212">
            <v>105000</v>
          </cell>
          <cell r="H212">
            <v>3013.5</v>
          </cell>
          <cell r="I212">
            <v>13281.49</v>
          </cell>
          <cell r="J212">
            <v>3192</v>
          </cell>
          <cell r="K212">
            <v>25</v>
          </cell>
        </row>
        <row r="213">
          <cell r="A213" t="str">
            <v>JULIO JOSE LARA PEÑA</v>
          </cell>
          <cell r="B213" t="str">
            <v>SUPERVISOR DE LOGISTICA</v>
          </cell>
          <cell r="C213" t="str">
            <v>00-402-2020653-2</v>
          </cell>
          <cell r="D213">
            <v>0</v>
          </cell>
          <cell r="E213">
            <v>50000</v>
          </cell>
          <cell r="F213">
            <v>0</v>
          </cell>
          <cell r="G213">
            <v>50000</v>
          </cell>
          <cell r="H213">
            <v>1435</v>
          </cell>
          <cell r="I213">
            <v>1854</v>
          </cell>
          <cell r="J213">
            <v>1520</v>
          </cell>
          <cell r="K213">
            <v>1305.98</v>
          </cell>
        </row>
        <row r="214">
          <cell r="A214" t="str">
            <v>LUIS MANUEL GUZMAN GARCIA</v>
          </cell>
          <cell r="B214" t="str">
            <v>ANALISTA</v>
          </cell>
          <cell r="C214" t="str">
            <v>00-402-2028593-2</v>
          </cell>
          <cell r="D214">
            <v>2083</v>
          </cell>
          <cell r="E214">
            <v>76000</v>
          </cell>
          <cell r="F214">
            <v>0</v>
          </cell>
          <cell r="G214">
            <v>76000</v>
          </cell>
          <cell r="H214">
            <v>2181.1999999999998</v>
          </cell>
          <cell r="I214">
            <v>6497.56</v>
          </cell>
          <cell r="J214">
            <v>2310.4</v>
          </cell>
          <cell r="K214">
            <v>25</v>
          </cell>
        </row>
        <row r="215">
          <cell r="A215" t="str">
            <v>ADRIEL NICOLAS NUÑEZ AMARANTE</v>
          </cell>
          <cell r="B215" t="str">
            <v>COORDINADOR (A) DE LOGISTICA</v>
          </cell>
          <cell r="C215" t="str">
            <v>00-402-2032241-2</v>
          </cell>
          <cell r="D215">
            <v>0</v>
          </cell>
          <cell r="E215">
            <v>70000</v>
          </cell>
          <cell r="F215">
            <v>0</v>
          </cell>
          <cell r="G215">
            <v>70000</v>
          </cell>
          <cell r="H215">
            <v>2009</v>
          </cell>
          <cell r="I215">
            <v>5025.38</v>
          </cell>
          <cell r="J215">
            <v>2128</v>
          </cell>
          <cell r="K215">
            <v>1740.46</v>
          </cell>
        </row>
        <row r="216">
          <cell r="A216" t="str">
            <v>CAROLINA ALEJANDRA CRISOSTOMO FERNA</v>
          </cell>
          <cell r="B216" t="str">
            <v>ANALISTA LEGAL</v>
          </cell>
          <cell r="C216" t="str">
            <v>00-402-2063360-2</v>
          </cell>
          <cell r="D216">
            <v>14</v>
          </cell>
          <cell r="E216">
            <v>75000</v>
          </cell>
          <cell r="F216">
            <v>0</v>
          </cell>
          <cell r="G216">
            <v>75000</v>
          </cell>
          <cell r="H216">
            <v>2152.5</v>
          </cell>
          <cell r="I216">
            <v>6309.38</v>
          </cell>
          <cell r="J216">
            <v>2280</v>
          </cell>
          <cell r="K216">
            <v>25</v>
          </cell>
        </row>
        <row r="217">
          <cell r="A217" t="str">
            <v>CARLOS ALFREDO MONTERO ABREU</v>
          </cell>
          <cell r="B217" t="str">
            <v>ANALISTA LEGAL</v>
          </cell>
          <cell r="C217" t="str">
            <v>00-402-2074257-7</v>
          </cell>
          <cell r="D217">
            <v>1848</v>
          </cell>
          <cell r="E217">
            <v>76000</v>
          </cell>
          <cell r="F217">
            <v>0</v>
          </cell>
          <cell r="G217">
            <v>76000</v>
          </cell>
          <cell r="H217">
            <v>2181.1999999999998</v>
          </cell>
          <cell r="I217">
            <v>6497.56</v>
          </cell>
          <cell r="J217">
            <v>2310.4</v>
          </cell>
          <cell r="K217">
            <v>25</v>
          </cell>
        </row>
        <row r="218">
          <cell r="A218" t="str">
            <v>ALEXIS MORILLO MORILLO</v>
          </cell>
          <cell r="B218" t="str">
            <v>TECNICO DE CALIDAD EN LA GEST</v>
          </cell>
          <cell r="C218" t="str">
            <v>00-402-2094007-2</v>
          </cell>
          <cell r="D218">
            <v>13</v>
          </cell>
          <cell r="E218">
            <v>55000</v>
          </cell>
          <cell r="F218">
            <v>0</v>
          </cell>
          <cell r="G218">
            <v>55000</v>
          </cell>
          <cell r="H218">
            <v>1578.5</v>
          </cell>
          <cell r="I218">
            <v>2559.6799999999998</v>
          </cell>
          <cell r="J218">
            <v>1672</v>
          </cell>
          <cell r="K218">
            <v>25</v>
          </cell>
        </row>
        <row r="219">
          <cell r="A219" t="str">
            <v>CARMEN YANIRA DANIEL JOSE</v>
          </cell>
          <cell r="B219" t="str">
            <v>SUPERVISOR DE LOGISTICA</v>
          </cell>
          <cell r="C219" t="str">
            <v>00-402-2096494-0</v>
          </cell>
          <cell r="D219">
            <v>0</v>
          </cell>
          <cell r="E219">
            <v>50000</v>
          </cell>
          <cell r="F219">
            <v>0</v>
          </cell>
          <cell r="G219">
            <v>50000</v>
          </cell>
          <cell r="H219">
            <v>1435</v>
          </cell>
          <cell r="I219">
            <v>1854</v>
          </cell>
          <cell r="J219">
            <v>1520</v>
          </cell>
          <cell r="K219">
            <v>25</v>
          </cell>
        </row>
        <row r="220">
          <cell r="A220" t="str">
            <v>ESMIRNA RODRIGUEZ DE DE JESUS</v>
          </cell>
          <cell r="B220" t="str">
            <v>ANALISTA DE RECURSOS HUMANOS</v>
          </cell>
          <cell r="C220" t="str">
            <v>00-402-2102852-1</v>
          </cell>
          <cell r="D220">
            <v>101</v>
          </cell>
          <cell r="E220">
            <v>60000</v>
          </cell>
          <cell r="F220">
            <v>0</v>
          </cell>
          <cell r="G220">
            <v>60000</v>
          </cell>
          <cell r="H220">
            <v>1722</v>
          </cell>
          <cell r="I220">
            <v>3486.68</v>
          </cell>
          <cell r="J220">
            <v>1824</v>
          </cell>
          <cell r="K220">
            <v>445</v>
          </cell>
        </row>
        <row r="221">
          <cell r="A221" t="str">
            <v>LUIS EDUARDO GARCIA SANCHEZ</v>
          </cell>
          <cell r="B221" t="str">
            <v>TECNICO AUDIOVISUAL</v>
          </cell>
          <cell r="C221" t="str">
            <v>00-402-2104896-6</v>
          </cell>
          <cell r="D221">
            <v>18</v>
          </cell>
          <cell r="E221">
            <v>40000</v>
          </cell>
          <cell r="F221">
            <v>0</v>
          </cell>
          <cell r="G221">
            <v>40000</v>
          </cell>
          <cell r="H221">
            <v>1148</v>
          </cell>
          <cell r="I221">
            <v>185.33</v>
          </cell>
          <cell r="J221">
            <v>1216</v>
          </cell>
          <cell r="K221">
            <v>1740.46</v>
          </cell>
        </row>
        <row r="222">
          <cell r="A222" t="str">
            <v>LAURA STEPHANY CONCET JIMINIAN</v>
          </cell>
          <cell r="B222" t="str">
            <v>SUPERVISOR DE LOGISTICA</v>
          </cell>
          <cell r="C222" t="str">
            <v>00-402-2130488-0</v>
          </cell>
          <cell r="D222">
            <v>0</v>
          </cell>
          <cell r="E222">
            <v>31500</v>
          </cell>
          <cell r="F222">
            <v>0</v>
          </cell>
          <cell r="G222">
            <v>31500</v>
          </cell>
          <cell r="H222">
            <v>904.05</v>
          </cell>
          <cell r="I222">
            <v>0</v>
          </cell>
          <cell r="J222">
            <v>957.6</v>
          </cell>
          <cell r="K222">
            <v>25</v>
          </cell>
        </row>
        <row r="223">
          <cell r="A223" t="str">
            <v>SORAH EDHIT BACHA REYES</v>
          </cell>
          <cell r="B223" t="str">
            <v>TECNICO ADMINISTRATIVO</v>
          </cell>
          <cell r="C223" t="str">
            <v>00-402-2130555-6</v>
          </cell>
          <cell r="D223">
            <v>49</v>
          </cell>
          <cell r="E223">
            <v>55000</v>
          </cell>
          <cell r="F223">
            <v>0</v>
          </cell>
          <cell r="G223">
            <v>55000</v>
          </cell>
          <cell r="H223">
            <v>1578.5</v>
          </cell>
          <cell r="I223">
            <v>2559.6799999999998</v>
          </cell>
          <cell r="J223">
            <v>1672</v>
          </cell>
          <cell r="K223">
            <v>25</v>
          </cell>
        </row>
        <row r="224">
          <cell r="A224" t="str">
            <v>RUTH ESTHER VILLAVICENCIO DE DOMING</v>
          </cell>
          <cell r="B224" t="str">
            <v>TECNICO ADMINISTRATIVO</v>
          </cell>
          <cell r="C224" t="str">
            <v>00-402-2132604-0</v>
          </cell>
          <cell r="D224">
            <v>290</v>
          </cell>
          <cell r="E224">
            <v>55000</v>
          </cell>
          <cell r="F224">
            <v>0</v>
          </cell>
          <cell r="G224">
            <v>55000</v>
          </cell>
          <cell r="H224">
            <v>1578.5</v>
          </cell>
          <cell r="I224">
            <v>2559.6799999999998</v>
          </cell>
          <cell r="J224">
            <v>1672</v>
          </cell>
          <cell r="K224">
            <v>1946.47</v>
          </cell>
        </row>
        <row r="225">
          <cell r="A225" t="str">
            <v>CRISTIAN FERNANDA LIRIANO VALERA</v>
          </cell>
          <cell r="B225" t="str">
            <v>ANALISTA DE RECURSOS HUMANOS</v>
          </cell>
          <cell r="C225" t="str">
            <v>00-402-2136029-6</v>
          </cell>
          <cell r="D225">
            <v>117</v>
          </cell>
          <cell r="E225">
            <v>76000</v>
          </cell>
          <cell r="F225">
            <v>0</v>
          </cell>
          <cell r="G225">
            <v>76000</v>
          </cell>
          <cell r="H225">
            <v>2181.1999999999998</v>
          </cell>
          <cell r="I225">
            <v>6497.56</v>
          </cell>
          <cell r="J225">
            <v>2310.4</v>
          </cell>
          <cell r="K225">
            <v>25</v>
          </cell>
        </row>
        <row r="226">
          <cell r="A226" t="str">
            <v>LAUREANO EDRIELLE ROMANO MARRERO</v>
          </cell>
          <cell r="B226" t="str">
            <v>COORDINADOR (A) DE LOGISTICA</v>
          </cell>
          <cell r="C226" t="str">
            <v>00-402-2146554-1</v>
          </cell>
          <cell r="D226">
            <v>1168</v>
          </cell>
          <cell r="E226">
            <v>70000</v>
          </cell>
          <cell r="F226">
            <v>0</v>
          </cell>
          <cell r="G226">
            <v>70000</v>
          </cell>
          <cell r="H226">
            <v>2009</v>
          </cell>
          <cell r="I226">
            <v>5368.48</v>
          </cell>
          <cell r="J226">
            <v>2128</v>
          </cell>
          <cell r="K226">
            <v>25</v>
          </cell>
        </row>
        <row r="227">
          <cell r="A227" t="str">
            <v>MARIO ANTONIO SANCHEZ RAMIREZ</v>
          </cell>
          <cell r="B227" t="str">
            <v>TECNICO DE CALIDAD EN LA GEST</v>
          </cell>
          <cell r="C227" t="str">
            <v>00-402-2148010-2</v>
          </cell>
          <cell r="D227">
            <v>7</v>
          </cell>
          <cell r="E227">
            <v>55000</v>
          </cell>
          <cell r="F227">
            <v>0</v>
          </cell>
          <cell r="G227">
            <v>55000</v>
          </cell>
          <cell r="H227">
            <v>1578.5</v>
          </cell>
          <cell r="I227">
            <v>2559.6799999999998</v>
          </cell>
          <cell r="J227">
            <v>1672</v>
          </cell>
          <cell r="K227">
            <v>25</v>
          </cell>
        </row>
        <row r="228">
          <cell r="A228" t="str">
            <v>RAFAEL EL GRANDE DE LA CRUZ DIAZ</v>
          </cell>
          <cell r="B228" t="str">
            <v>TECNICO ADMINISTRATIVO</v>
          </cell>
          <cell r="C228" t="str">
            <v>00-402-2155456-7</v>
          </cell>
          <cell r="D228">
            <v>0</v>
          </cell>
          <cell r="E228">
            <v>55000</v>
          </cell>
          <cell r="F228">
            <v>0</v>
          </cell>
          <cell r="G228">
            <v>55000</v>
          </cell>
          <cell r="H228">
            <v>1578.5</v>
          </cell>
          <cell r="I228">
            <v>2559.6799999999998</v>
          </cell>
          <cell r="J228">
            <v>1672</v>
          </cell>
          <cell r="K228">
            <v>25</v>
          </cell>
        </row>
        <row r="229">
          <cell r="A229" t="str">
            <v>MIJAIL DANIEL DECENA GUZMAN</v>
          </cell>
          <cell r="B229" t="str">
            <v>ANALISTA DE RECURSOS HUMANOS</v>
          </cell>
          <cell r="C229" t="str">
            <v>00-402-2155616-6</v>
          </cell>
          <cell r="D229">
            <v>1792</v>
          </cell>
          <cell r="E229">
            <v>76000</v>
          </cell>
          <cell r="F229">
            <v>0</v>
          </cell>
          <cell r="G229">
            <v>76000</v>
          </cell>
          <cell r="H229">
            <v>2181.1999999999998</v>
          </cell>
          <cell r="I229">
            <v>6497.56</v>
          </cell>
          <cell r="J229">
            <v>2310.4</v>
          </cell>
          <cell r="K229">
            <v>25</v>
          </cell>
        </row>
        <row r="230">
          <cell r="A230" t="str">
            <v>LEYDI RAYMIL ARIAS HIRALDO</v>
          </cell>
          <cell r="B230" t="str">
            <v>ANALISTA FINANCIERO</v>
          </cell>
          <cell r="C230" t="str">
            <v>00-402-2166348-3</v>
          </cell>
          <cell r="D230">
            <v>24</v>
          </cell>
          <cell r="E230">
            <v>76000</v>
          </cell>
          <cell r="F230">
            <v>0</v>
          </cell>
          <cell r="G230">
            <v>76000</v>
          </cell>
          <cell r="H230">
            <v>2181.1999999999998</v>
          </cell>
          <cell r="I230">
            <v>6497.56</v>
          </cell>
          <cell r="J230">
            <v>2310.4</v>
          </cell>
          <cell r="K230">
            <v>25</v>
          </cell>
        </row>
        <row r="231">
          <cell r="A231" t="str">
            <v>HIKARI HODAI SORIANO</v>
          </cell>
          <cell r="B231" t="str">
            <v>COORDINADOR (A) DE LOGISTICA</v>
          </cell>
          <cell r="C231" t="str">
            <v>00-402-2217187-4</v>
          </cell>
          <cell r="D231">
            <v>101</v>
          </cell>
          <cell r="E231">
            <v>70000</v>
          </cell>
          <cell r="F231">
            <v>0</v>
          </cell>
          <cell r="G231">
            <v>70000</v>
          </cell>
          <cell r="H231">
            <v>2009</v>
          </cell>
          <cell r="I231">
            <v>5025.38</v>
          </cell>
          <cell r="J231">
            <v>2128</v>
          </cell>
          <cell r="K231">
            <v>1740.46</v>
          </cell>
        </row>
        <row r="232">
          <cell r="A232" t="str">
            <v>EDICKSON DE JESUS MARTINEZ RODRIGUE</v>
          </cell>
          <cell r="B232" t="str">
            <v>ANALISTA</v>
          </cell>
          <cell r="C232" t="str">
            <v>00-402-2247582-0</v>
          </cell>
          <cell r="D232">
            <v>72</v>
          </cell>
          <cell r="E232">
            <v>76000</v>
          </cell>
          <cell r="F232">
            <v>0</v>
          </cell>
          <cell r="G232">
            <v>76000</v>
          </cell>
          <cell r="H232">
            <v>2181.1999999999998</v>
          </cell>
          <cell r="I232">
            <v>6497.56</v>
          </cell>
          <cell r="J232">
            <v>2310.4</v>
          </cell>
          <cell r="K232">
            <v>25</v>
          </cell>
        </row>
        <row r="233">
          <cell r="A233" t="str">
            <v>ADDERLY ROBERCYS PEREZ MEDRANO</v>
          </cell>
          <cell r="B233" t="str">
            <v>ANALISTA LEGAL</v>
          </cell>
          <cell r="C233" t="str">
            <v>00-402-2248645-4</v>
          </cell>
          <cell r="D233">
            <v>1222</v>
          </cell>
          <cell r="E233">
            <v>76000</v>
          </cell>
          <cell r="F233">
            <v>0</v>
          </cell>
          <cell r="G233">
            <v>76000</v>
          </cell>
          <cell r="H233">
            <v>2181.1999999999998</v>
          </cell>
          <cell r="I233">
            <v>6154.46</v>
          </cell>
          <cell r="J233">
            <v>2310.4</v>
          </cell>
          <cell r="K233">
            <v>2380.9499999999998</v>
          </cell>
        </row>
        <row r="234">
          <cell r="A234" t="str">
            <v>JOSE ALFREDO GUERRERO AVILA</v>
          </cell>
          <cell r="B234" t="str">
            <v>SUPERVISOR DE LOGISTICA</v>
          </cell>
          <cell r="C234" t="str">
            <v>00-402-2251529-4</v>
          </cell>
          <cell r="D234">
            <v>273</v>
          </cell>
          <cell r="E234">
            <v>50000</v>
          </cell>
          <cell r="F234">
            <v>0</v>
          </cell>
          <cell r="G234">
            <v>50000</v>
          </cell>
          <cell r="H234">
            <v>1435</v>
          </cell>
          <cell r="I234">
            <v>1854</v>
          </cell>
          <cell r="J234">
            <v>1520</v>
          </cell>
          <cell r="K234">
            <v>25</v>
          </cell>
        </row>
        <row r="235">
          <cell r="A235" t="str">
            <v>LICET PATRICIA MUÑOZ MEDRANO</v>
          </cell>
          <cell r="B235" t="str">
            <v>COORDINADOR (A) DE LOGISTICA</v>
          </cell>
          <cell r="C235" t="str">
            <v>00-402-2254496-3</v>
          </cell>
          <cell r="D235">
            <v>32</v>
          </cell>
          <cell r="E235">
            <v>70000</v>
          </cell>
          <cell r="F235">
            <v>0</v>
          </cell>
          <cell r="G235">
            <v>70000</v>
          </cell>
          <cell r="H235">
            <v>2009</v>
          </cell>
          <cell r="I235">
            <v>5368.48</v>
          </cell>
          <cell r="J235">
            <v>2128</v>
          </cell>
          <cell r="K235">
            <v>25</v>
          </cell>
        </row>
        <row r="236">
          <cell r="A236" t="str">
            <v>ISMAEL RODRIGUEZ FELIZ</v>
          </cell>
          <cell r="B236" t="str">
            <v>ANALISTA DE SISTEMAS INFORMAT</v>
          </cell>
          <cell r="C236" t="str">
            <v>00-402-2259489-3</v>
          </cell>
          <cell r="D236">
            <v>2</v>
          </cell>
          <cell r="E236">
            <v>76000</v>
          </cell>
          <cell r="F236">
            <v>0</v>
          </cell>
          <cell r="G236">
            <v>76000</v>
          </cell>
          <cell r="H236">
            <v>2181.1999999999998</v>
          </cell>
          <cell r="I236">
            <v>6497.56</v>
          </cell>
          <cell r="J236">
            <v>2310.4</v>
          </cell>
          <cell r="K236">
            <v>25</v>
          </cell>
        </row>
        <row r="237">
          <cell r="A237" t="str">
            <v>ROCHANGELY TIFA RODRIGUEZ</v>
          </cell>
          <cell r="B237" t="str">
            <v>TECNICO ADMINISTRATIVO</v>
          </cell>
          <cell r="C237" t="str">
            <v>00-402-2260989-9</v>
          </cell>
          <cell r="D237">
            <v>217</v>
          </cell>
          <cell r="E237">
            <v>55000</v>
          </cell>
          <cell r="F237">
            <v>0</v>
          </cell>
          <cell r="G237">
            <v>55000</v>
          </cell>
          <cell r="H237">
            <v>1578.5</v>
          </cell>
          <cell r="I237">
            <v>2559.6799999999998</v>
          </cell>
          <cell r="J237">
            <v>1672</v>
          </cell>
          <cell r="K237">
            <v>25</v>
          </cell>
        </row>
        <row r="238">
          <cell r="A238" t="str">
            <v>MARIA DE LOURDES PIMENTEL VALENZUEL</v>
          </cell>
          <cell r="B238" t="str">
            <v>ASISTENTE EJECUTIVA</v>
          </cell>
          <cell r="C238" t="str">
            <v>00-402-2269144-2</v>
          </cell>
          <cell r="D238">
            <v>1154</v>
          </cell>
          <cell r="E238">
            <v>105000</v>
          </cell>
          <cell r="F238">
            <v>0</v>
          </cell>
          <cell r="G238">
            <v>105000</v>
          </cell>
          <cell r="H238">
            <v>3013.5</v>
          </cell>
          <cell r="I238">
            <v>13281.49</v>
          </cell>
          <cell r="J238">
            <v>3192</v>
          </cell>
          <cell r="K238">
            <v>25</v>
          </cell>
        </row>
        <row r="239">
          <cell r="A239" t="str">
            <v>VIRGINIA MARIA CRUZ FERNANDEZ</v>
          </cell>
          <cell r="B239" t="str">
            <v>ANALISTA LEGAL</v>
          </cell>
          <cell r="C239" t="str">
            <v>00-402-2363629-7</v>
          </cell>
          <cell r="D239">
            <v>0</v>
          </cell>
          <cell r="E239">
            <v>76000</v>
          </cell>
          <cell r="F239">
            <v>0</v>
          </cell>
          <cell r="G239">
            <v>76000</v>
          </cell>
          <cell r="H239">
            <v>2181.1999999999998</v>
          </cell>
          <cell r="I239">
            <v>6497.56</v>
          </cell>
          <cell r="J239">
            <v>2310.4</v>
          </cell>
          <cell r="K239">
            <v>685</v>
          </cell>
        </row>
        <row r="240">
          <cell r="A240" t="str">
            <v>CHAYANNE GERONIMO ANDERSON</v>
          </cell>
          <cell r="B240" t="str">
            <v>COORDINADOR (A) DE LOGISTICA</v>
          </cell>
          <cell r="C240" t="str">
            <v>00-402-2371127-2</v>
          </cell>
          <cell r="D240">
            <v>41</v>
          </cell>
          <cell r="E240">
            <v>70000</v>
          </cell>
          <cell r="F240">
            <v>0</v>
          </cell>
          <cell r="G240">
            <v>70000</v>
          </cell>
          <cell r="H240">
            <v>2009</v>
          </cell>
          <cell r="I240">
            <v>5368.48</v>
          </cell>
          <cell r="J240">
            <v>2128</v>
          </cell>
          <cell r="K240">
            <v>25</v>
          </cell>
        </row>
        <row r="241">
          <cell r="A241" t="str">
            <v>ESTEFANY YULISA TAVAREZ HERNANDEZ</v>
          </cell>
          <cell r="B241" t="str">
            <v>PERIODISTA</v>
          </cell>
          <cell r="C241" t="str">
            <v>00-402-2373015-7</v>
          </cell>
          <cell r="D241">
            <v>37</v>
          </cell>
          <cell r="E241">
            <v>76000</v>
          </cell>
          <cell r="F241">
            <v>0</v>
          </cell>
          <cell r="G241">
            <v>76000</v>
          </cell>
          <cell r="H241">
            <v>2181.1999999999998</v>
          </cell>
          <cell r="I241">
            <v>6497.56</v>
          </cell>
          <cell r="J241">
            <v>2310.4</v>
          </cell>
          <cell r="K241">
            <v>25</v>
          </cell>
        </row>
        <row r="242">
          <cell r="A242" t="str">
            <v>CHUNG HOI CHEUNG MARTINEZ</v>
          </cell>
          <cell r="B242" t="str">
            <v>TECNICO ADMINISTRATIVO</v>
          </cell>
          <cell r="C242" t="str">
            <v>00-402-2408575-9</v>
          </cell>
          <cell r="D242">
            <v>585</v>
          </cell>
          <cell r="E242">
            <v>55000</v>
          </cell>
          <cell r="F242">
            <v>0</v>
          </cell>
          <cell r="G242">
            <v>55000</v>
          </cell>
          <cell r="H242">
            <v>1578.5</v>
          </cell>
          <cell r="I242">
            <v>2559.6799999999998</v>
          </cell>
          <cell r="J242">
            <v>1672</v>
          </cell>
          <cell r="K242">
            <v>25</v>
          </cell>
        </row>
        <row r="243">
          <cell r="A243" t="str">
            <v>GINAIRY PEREZ PEREZ</v>
          </cell>
          <cell r="B243" t="str">
            <v>ANALISTA DE COMPRAS Y CONTRAT</v>
          </cell>
          <cell r="C243" t="str">
            <v>00-402-2412093-7</v>
          </cell>
          <cell r="D243">
            <v>26</v>
          </cell>
          <cell r="E243">
            <v>76000</v>
          </cell>
          <cell r="F243">
            <v>0</v>
          </cell>
          <cell r="G243">
            <v>76000</v>
          </cell>
          <cell r="H243">
            <v>2181.1999999999998</v>
          </cell>
          <cell r="I243">
            <v>6497.56</v>
          </cell>
          <cell r="J243">
            <v>2310.4</v>
          </cell>
          <cell r="K243">
            <v>25</v>
          </cell>
        </row>
        <row r="244">
          <cell r="A244" t="str">
            <v>CAROLINA MONTERO MONTERO</v>
          </cell>
          <cell r="B244" t="str">
            <v>PERIODISTA</v>
          </cell>
          <cell r="C244" t="str">
            <v>00-402-2416420-8</v>
          </cell>
          <cell r="D244">
            <v>0</v>
          </cell>
          <cell r="E244">
            <v>76000</v>
          </cell>
          <cell r="F244">
            <v>0</v>
          </cell>
          <cell r="G244">
            <v>76000</v>
          </cell>
          <cell r="H244">
            <v>2181.1999999999998</v>
          </cell>
          <cell r="I244">
            <v>6497.56</v>
          </cell>
          <cell r="J244">
            <v>2310.4</v>
          </cell>
          <cell r="K244">
            <v>37306.379999999997</v>
          </cell>
        </row>
        <row r="245">
          <cell r="A245" t="str">
            <v>LUIS DAVID PEREZ PERDOMO</v>
          </cell>
          <cell r="B245" t="str">
            <v>COORDINADOR (A) DE LOGISTICA</v>
          </cell>
          <cell r="C245" t="str">
            <v>00-402-2440148-5</v>
          </cell>
          <cell r="D245">
            <v>169</v>
          </cell>
          <cell r="E245">
            <v>70000</v>
          </cell>
          <cell r="F245">
            <v>0</v>
          </cell>
          <cell r="G245">
            <v>70000</v>
          </cell>
          <cell r="H245">
            <v>2009</v>
          </cell>
          <cell r="I245">
            <v>5368.48</v>
          </cell>
          <cell r="J245">
            <v>2128</v>
          </cell>
          <cell r="K245">
            <v>25</v>
          </cell>
        </row>
        <row r="246">
          <cell r="A246" t="str">
            <v>LORENNE CHANTAL DURAN VIOLA</v>
          </cell>
          <cell r="B246" t="str">
            <v>ENCARGADO (A) DE ARCHIVO Y CO</v>
          </cell>
          <cell r="C246" t="str">
            <v>00-402-2440832-4</v>
          </cell>
          <cell r="D246">
            <v>2</v>
          </cell>
          <cell r="E246">
            <v>115000</v>
          </cell>
          <cell r="F246">
            <v>0</v>
          </cell>
          <cell r="G246">
            <v>115000</v>
          </cell>
          <cell r="H246">
            <v>3300.5</v>
          </cell>
          <cell r="I246">
            <v>15633.74</v>
          </cell>
          <cell r="J246">
            <v>3496</v>
          </cell>
          <cell r="K246">
            <v>25</v>
          </cell>
        </row>
        <row r="247">
          <cell r="A247" t="str">
            <v>LOANNY KARINA RONDON RIJO</v>
          </cell>
          <cell r="B247" t="str">
            <v>SUPERVISOR DE LOGISTICA</v>
          </cell>
          <cell r="C247" t="str">
            <v>00-402-2449922-4</v>
          </cell>
          <cell r="D247">
            <v>0</v>
          </cell>
          <cell r="E247">
            <v>50000</v>
          </cell>
          <cell r="F247">
            <v>0</v>
          </cell>
          <cell r="G247">
            <v>50000</v>
          </cell>
          <cell r="H247">
            <v>1435</v>
          </cell>
          <cell r="I247">
            <v>1854</v>
          </cell>
          <cell r="J247">
            <v>1520</v>
          </cell>
          <cell r="K247">
            <v>25</v>
          </cell>
        </row>
        <row r="248">
          <cell r="A248" t="str">
            <v>ISDELANIA CRUZ LEONARDO</v>
          </cell>
          <cell r="B248" t="str">
            <v>ANALISTA DE RECURSOS HUMANOS</v>
          </cell>
          <cell r="C248" t="str">
            <v>00-402-2463283-2</v>
          </cell>
          <cell r="D248">
            <v>1274</v>
          </cell>
          <cell r="E248">
            <v>76000</v>
          </cell>
          <cell r="F248">
            <v>0</v>
          </cell>
          <cell r="G248">
            <v>76000</v>
          </cell>
          <cell r="H248">
            <v>2181.1999999999998</v>
          </cell>
          <cell r="I248">
            <v>6497.56</v>
          </cell>
          <cell r="J248">
            <v>2310.4</v>
          </cell>
          <cell r="K248">
            <v>25</v>
          </cell>
        </row>
        <row r="249">
          <cell r="A249" t="str">
            <v>VICNER NATALIS OGANDO MENDOZA</v>
          </cell>
          <cell r="B249" t="str">
            <v>PERIODISTA</v>
          </cell>
          <cell r="C249" t="str">
            <v>00-402-2508257-3</v>
          </cell>
          <cell r="D249">
            <v>4</v>
          </cell>
          <cell r="E249">
            <v>76000</v>
          </cell>
          <cell r="F249">
            <v>0</v>
          </cell>
          <cell r="G249">
            <v>76000</v>
          </cell>
          <cell r="H249">
            <v>2181.1999999999998</v>
          </cell>
          <cell r="I249">
            <v>6497.56</v>
          </cell>
          <cell r="J249">
            <v>2310.4</v>
          </cell>
          <cell r="K249">
            <v>25</v>
          </cell>
        </row>
        <row r="250">
          <cell r="A250" t="str">
            <v>RAMON LEONARDO HERRERA CRUCETA</v>
          </cell>
          <cell r="B250" t="str">
            <v>ANALISTA</v>
          </cell>
          <cell r="C250" t="str">
            <v>00-402-2512963-0</v>
          </cell>
          <cell r="D250">
            <v>2085</v>
          </cell>
          <cell r="E250">
            <v>76000</v>
          </cell>
          <cell r="F250">
            <v>0</v>
          </cell>
          <cell r="G250">
            <v>76000</v>
          </cell>
          <cell r="H250">
            <v>2181.1999999999998</v>
          </cell>
          <cell r="I250">
            <v>6497.56</v>
          </cell>
          <cell r="J250">
            <v>2310.4</v>
          </cell>
          <cell r="K250">
            <v>25</v>
          </cell>
        </row>
        <row r="251">
          <cell r="A251" t="str">
            <v>DIOMEL ALEXIS GARCIA GARCIA</v>
          </cell>
          <cell r="B251" t="str">
            <v>ENCARGADO DE CALIDAD EN LA GE</v>
          </cell>
          <cell r="C251" t="str">
            <v>00-402-2527993-0</v>
          </cell>
          <cell r="D251">
            <v>0</v>
          </cell>
          <cell r="E251">
            <v>128000</v>
          </cell>
          <cell r="F251">
            <v>0</v>
          </cell>
          <cell r="G251">
            <v>128000</v>
          </cell>
          <cell r="H251">
            <v>3673.6</v>
          </cell>
          <cell r="I251">
            <v>18262.8</v>
          </cell>
          <cell r="J251">
            <v>3891.2</v>
          </cell>
          <cell r="K251">
            <v>1740.46</v>
          </cell>
        </row>
        <row r="252">
          <cell r="A252" t="str">
            <v>MARCOS ABRAHAM PILAR MEDINA</v>
          </cell>
          <cell r="B252" t="str">
            <v>ANALISTA INFORMATICO</v>
          </cell>
          <cell r="C252" t="str">
            <v>00-402-2544419-5</v>
          </cell>
          <cell r="D252">
            <v>16</v>
          </cell>
          <cell r="E252">
            <v>76000</v>
          </cell>
          <cell r="F252">
            <v>0</v>
          </cell>
          <cell r="G252">
            <v>76000</v>
          </cell>
          <cell r="H252">
            <v>2181.1999999999998</v>
          </cell>
          <cell r="I252">
            <v>6497.56</v>
          </cell>
          <cell r="J252">
            <v>2310.4</v>
          </cell>
          <cell r="K252">
            <v>1025</v>
          </cell>
        </row>
        <row r="253">
          <cell r="A253" t="str">
            <v>YADILIS GUILLEN BRITO</v>
          </cell>
          <cell r="B253" t="str">
            <v>ANALISTA</v>
          </cell>
          <cell r="C253" t="str">
            <v>00-402-2567726-5</v>
          </cell>
          <cell r="D253">
            <v>53</v>
          </cell>
          <cell r="E253">
            <v>60000</v>
          </cell>
          <cell r="F253">
            <v>0</v>
          </cell>
          <cell r="G253">
            <v>60000</v>
          </cell>
          <cell r="H253">
            <v>1722</v>
          </cell>
          <cell r="I253">
            <v>3486.68</v>
          </cell>
          <cell r="J253">
            <v>1824</v>
          </cell>
          <cell r="K253">
            <v>25</v>
          </cell>
        </row>
        <row r="254">
          <cell r="A254" t="str">
            <v>LUIS ARIEL AMARANTE ABREU</v>
          </cell>
          <cell r="B254" t="str">
            <v>SUPERVISOR DE LOGISTICA</v>
          </cell>
          <cell r="C254" t="str">
            <v>00-402-2574806-6</v>
          </cell>
          <cell r="D254">
            <v>0</v>
          </cell>
          <cell r="E254">
            <v>50000</v>
          </cell>
          <cell r="F254">
            <v>0</v>
          </cell>
          <cell r="G254">
            <v>50000</v>
          </cell>
          <cell r="H254">
            <v>1435</v>
          </cell>
          <cell r="I254">
            <v>1854</v>
          </cell>
          <cell r="J254">
            <v>1520</v>
          </cell>
          <cell r="K254">
            <v>3624.02</v>
          </cell>
        </row>
        <row r="255">
          <cell r="A255" t="str">
            <v>ADELYN NAJHOMY MOTA ROSARIO</v>
          </cell>
          <cell r="B255" t="str">
            <v>TECNICO ADMINISTRATIVO</v>
          </cell>
          <cell r="C255" t="str">
            <v>00-402-2578210-7</v>
          </cell>
          <cell r="D255">
            <v>2482</v>
          </cell>
          <cell r="E255">
            <v>55000</v>
          </cell>
          <cell r="F255">
            <v>0</v>
          </cell>
          <cell r="G255">
            <v>55000</v>
          </cell>
          <cell r="H255">
            <v>1578.5</v>
          </cell>
          <cell r="I255">
            <v>2559.6799999999998</v>
          </cell>
          <cell r="J255">
            <v>1672</v>
          </cell>
          <cell r="K255">
            <v>25</v>
          </cell>
        </row>
        <row r="256">
          <cell r="A256" t="str">
            <v>NEDALAN YENIFER ORTIZ BENITEZ</v>
          </cell>
          <cell r="B256" t="str">
            <v>ANALISTA FINANCIERO</v>
          </cell>
          <cell r="C256" t="str">
            <v>00-402-2586990-4</v>
          </cell>
          <cell r="D256">
            <v>79</v>
          </cell>
          <cell r="E256">
            <v>76000</v>
          </cell>
          <cell r="F256">
            <v>0</v>
          </cell>
          <cell r="G256">
            <v>76000</v>
          </cell>
          <cell r="H256">
            <v>2181.1999999999998</v>
          </cell>
          <cell r="I256">
            <v>6497.56</v>
          </cell>
          <cell r="J256">
            <v>2310.4</v>
          </cell>
          <cell r="K256">
            <v>25</v>
          </cell>
        </row>
        <row r="257">
          <cell r="A257" t="str">
            <v>MIGUELLI MARIA PEREZ ABREU</v>
          </cell>
          <cell r="B257" t="str">
            <v>ANALISTA LEGAL</v>
          </cell>
          <cell r="C257" t="str">
            <v>00-402-2708310-8</v>
          </cell>
          <cell r="D257">
            <v>1267</v>
          </cell>
          <cell r="E257">
            <v>76000</v>
          </cell>
          <cell r="F257">
            <v>0</v>
          </cell>
          <cell r="G257">
            <v>76000</v>
          </cell>
          <cell r="H257">
            <v>2181.1999999999998</v>
          </cell>
          <cell r="I257">
            <v>6497.56</v>
          </cell>
          <cell r="J257">
            <v>2310.4</v>
          </cell>
          <cell r="K257">
            <v>25</v>
          </cell>
        </row>
        <row r="258">
          <cell r="A258" t="str">
            <v>CHRISTOPHER BERNARDO ORTIZ ENCARNAC</v>
          </cell>
          <cell r="B258" t="str">
            <v>ENCARGADO (A) DE ALMACEN Y SU</v>
          </cell>
          <cell r="C258" t="str">
            <v>00-402-2735388-1</v>
          </cell>
          <cell r="D258">
            <v>10</v>
          </cell>
          <cell r="E258">
            <v>128000</v>
          </cell>
          <cell r="F258">
            <v>0</v>
          </cell>
          <cell r="G258">
            <v>128000</v>
          </cell>
          <cell r="H258">
            <v>3673.6</v>
          </cell>
          <cell r="I258">
            <v>18691.669999999998</v>
          </cell>
          <cell r="J258">
            <v>3891.2</v>
          </cell>
          <cell r="K258">
            <v>25</v>
          </cell>
        </row>
        <row r="259">
          <cell r="A259" t="str">
            <v>LUCIA BIENVENIDA VERAS ROSARIO</v>
          </cell>
          <cell r="B259" t="str">
            <v>TECNICO ADMINISTRATIVO</v>
          </cell>
          <cell r="C259" t="str">
            <v>00-402-2779980-2</v>
          </cell>
          <cell r="D259">
            <v>368</v>
          </cell>
          <cell r="E259">
            <v>55000</v>
          </cell>
          <cell r="F259">
            <v>0</v>
          </cell>
          <cell r="G259">
            <v>55000</v>
          </cell>
          <cell r="H259">
            <v>1578.5</v>
          </cell>
          <cell r="I259">
            <v>2302.36</v>
          </cell>
          <cell r="J259">
            <v>1672</v>
          </cell>
          <cell r="K259">
            <v>1740.46</v>
          </cell>
        </row>
        <row r="260">
          <cell r="A260" t="str">
            <v>JOSELINA FIGUEREO SANCHEZ</v>
          </cell>
          <cell r="B260" t="str">
            <v>ANALISTA INFORMATICO</v>
          </cell>
          <cell r="C260" t="str">
            <v>00-402-2839781-2</v>
          </cell>
          <cell r="D260">
            <v>0</v>
          </cell>
          <cell r="E260">
            <v>76000</v>
          </cell>
          <cell r="F260">
            <v>0</v>
          </cell>
          <cell r="G260">
            <v>76000</v>
          </cell>
          <cell r="H260">
            <v>2181.1999999999998</v>
          </cell>
          <cell r="I260">
            <v>6497.56</v>
          </cell>
          <cell r="J260">
            <v>2310.4</v>
          </cell>
          <cell r="K260">
            <v>25308</v>
          </cell>
        </row>
        <row r="261">
          <cell r="A261" t="str">
            <v>LUIS JEREMY VALDEZ BENITEZ</v>
          </cell>
          <cell r="B261" t="str">
            <v>TECNICO ADMINISTRATIVO</v>
          </cell>
          <cell r="C261" t="str">
            <v>00-402-2927903-5</v>
          </cell>
          <cell r="D261">
            <v>85</v>
          </cell>
          <cell r="E261">
            <v>55000</v>
          </cell>
          <cell r="F261">
            <v>0</v>
          </cell>
          <cell r="G261">
            <v>55000</v>
          </cell>
          <cell r="H261">
            <v>1578.5</v>
          </cell>
          <cell r="I261">
            <v>2559.6799999999998</v>
          </cell>
          <cell r="J261">
            <v>1672</v>
          </cell>
          <cell r="K261">
            <v>20946.900000000001</v>
          </cell>
        </row>
        <row r="262">
          <cell r="A262" t="str">
            <v>SULLMAN CAROLINA OLIVARES LANTIGUA</v>
          </cell>
          <cell r="B262" t="str">
            <v>TECNICO ADMINISTRATIVO</v>
          </cell>
          <cell r="C262" t="str">
            <v>00-402-3009634-5</v>
          </cell>
          <cell r="D262">
            <v>53</v>
          </cell>
          <cell r="E262">
            <v>55000</v>
          </cell>
          <cell r="F262">
            <v>0</v>
          </cell>
          <cell r="G262">
            <v>55000</v>
          </cell>
          <cell r="H262">
            <v>1578.5</v>
          </cell>
          <cell r="I262">
            <v>2559.6799999999998</v>
          </cell>
          <cell r="J262">
            <v>1672</v>
          </cell>
          <cell r="K262">
            <v>25</v>
          </cell>
        </row>
        <row r="263">
          <cell r="A263" t="str">
            <v>ENMANUEL DE LA CRUZ ENCARNACION</v>
          </cell>
          <cell r="B263" t="str">
            <v>SOPORTE TECNICO INFORMATICO</v>
          </cell>
          <cell r="C263" t="str">
            <v>00-402-3036000-6</v>
          </cell>
          <cell r="D263">
            <v>63</v>
          </cell>
          <cell r="E263">
            <v>55000</v>
          </cell>
          <cell r="F263">
            <v>0</v>
          </cell>
          <cell r="G263">
            <v>55000</v>
          </cell>
          <cell r="H263">
            <v>1578.5</v>
          </cell>
          <cell r="I263">
            <v>2559.6799999999998</v>
          </cell>
          <cell r="J263">
            <v>1672</v>
          </cell>
          <cell r="K263">
            <v>25</v>
          </cell>
        </row>
        <row r="264">
          <cell r="A264" t="str">
            <v>YAELMI CAMILLE LOPEZ FERNANDEZ</v>
          </cell>
          <cell r="B264" t="str">
            <v>TECNICO ADMINISTRATIVO</v>
          </cell>
          <cell r="C264" t="str">
            <v>00-402-3044822-3</v>
          </cell>
          <cell r="D264">
            <v>87</v>
          </cell>
          <cell r="E264">
            <v>40000</v>
          </cell>
          <cell r="F264">
            <v>0</v>
          </cell>
          <cell r="G264">
            <v>40000</v>
          </cell>
          <cell r="H264">
            <v>1148</v>
          </cell>
          <cell r="I264">
            <v>442.65</v>
          </cell>
          <cell r="J264">
            <v>1216</v>
          </cell>
          <cell r="K264">
            <v>25</v>
          </cell>
        </row>
        <row r="265">
          <cell r="A265" t="str">
            <v>LILIBET VIDAL MONTERO</v>
          </cell>
          <cell r="B265" t="str">
            <v>FACILITADOR</v>
          </cell>
          <cell r="C265" t="str">
            <v>00-402-3133246-7</v>
          </cell>
          <cell r="D265">
            <v>29</v>
          </cell>
          <cell r="E265">
            <v>50000</v>
          </cell>
          <cell r="F265">
            <v>0</v>
          </cell>
          <cell r="G265">
            <v>50000</v>
          </cell>
          <cell r="H265">
            <v>1435</v>
          </cell>
          <cell r="I265">
            <v>1854</v>
          </cell>
          <cell r="J265">
            <v>1520</v>
          </cell>
          <cell r="K265">
            <v>1050</v>
          </cell>
        </row>
        <row r="266">
          <cell r="A266" t="str">
            <v>GABRIELA ALEXANDRA SOSA CONCEPCION</v>
          </cell>
          <cell r="B266" t="str">
            <v>TECNICO ADMINISTRATIVO</v>
          </cell>
          <cell r="C266" t="str">
            <v>00-402-3155232-0</v>
          </cell>
          <cell r="D266">
            <v>77</v>
          </cell>
          <cell r="E266">
            <v>55000</v>
          </cell>
          <cell r="F266">
            <v>0</v>
          </cell>
          <cell r="G266">
            <v>55000</v>
          </cell>
          <cell r="H266">
            <v>1578.5</v>
          </cell>
          <cell r="I266">
            <v>2559.6799999999998</v>
          </cell>
          <cell r="J266">
            <v>1672</v>
          </cell>
          <cell r="K266">
            <v>25</v>
          </cell>
        </row>
        <row r="267">
          <cell r="A267" t="str">
            <v>YAMAIRIS JIMENEZ HERNANDEZ</v>
          </cell>
          <cell r="B267" t="str">
            <v>TECNICO DE RECURSOS HUMANOS</v>
          </cell>
          <cell r="C267" t="str">
            <v>00-402-3230989-4</v>
          </cell>
          <cell r="D267">
            <v>34</v>
          </cell>
          <cell r="E267">
            <v>55000</v>
          </cell>
          <cell r="F267">
            <v>0</v>
          </cell>
          <cell r="G267">
            <v>55000</v>
          </cell>
          <cell r="H267">
            <v>1578.5</v>
          </cell>
          <cell r="I267">
            <v>2559.6799999999998</v>
          </cell>
          <cell r="J267">
            <v>1672</v>
          </cell>
          <cell r="K267">
            <v>25</v>
          </cell>
        </row>
        <row r="268">
          <cell r="A268" t="str">
            <v>LOHANNA EDILI ESTEVEZ FARRIER</v>
          </cell>
          <cell r="B268" t="str">
            <v>TECNICO ADMINISTRATIVO</v>
          </cell>
          <cell r="C268" t="str">
            <v>00-402-3233718-4</v>
          </cell>
          <cell r="D268">
            <v>191</v>
          </cell>
          <cell r="E268">
            <v>55000</v>
          </cell>
          <cell r="F268">
            <v>0</v>
          </cell>
          <cell r="G268">
            <v>55000</v>
          </cell>
          <cell r="H268">
            <v>1578.5</v>
          </cell>
          <cell r="I268">
            <v>2559.6799999999998</v>
          </cell>
          <cell r="J268">
            <v>1672</v>
          </cell>
          <cell r="K268">
            <v>25</v>
          </cell>
        </row>
        <row r="269">
          <cell r="A269" t="str">
            <v>AARON TAVAREZ DE LOS SANTOS</v>
          </cell>
          <cell r="B269" t="str">
            <v>SOPORTE TECNICO INFORMATICO</v>
          </cell>
          <cell r="C269" t="str">
            <v>00-402-3390534-4</v>
          </cell>
          <cell r="D269">
            <v>32</v>
          </cell>
          <cell r="E269">
            <v>40000</v>
          </cell>
          <cell r="F269">
            <v>0</v>
          </cell>
          <cell r="G269">
            <v>40000</v>
          </cell>
          <cell r="H269">
            <v>1148</v>
          </cell>
          <cell r="I269">
            <v>442.65</v>
          </cell>
          <cell r="J269">
            <v>1216</v>
          </cell>
          <cell r="K269">
            <v>25</v>
          </cell>
        </row>
        <row r="270">
          <cell r="A270" t="str">
            <v>LUCEIDY VOLQUEZ SANCHEZ</v>
          </cell>
          <cell r="B270" t="str">
            <v>TECNICO ADMINISTRATIVO</v>
          </cell>
          <cell r="C270" t="str">
            <v>00-402-3396453-1</v>
          </cell>
          <cell r="D270">
            <v>1805</v>
          </cell>
          <cell r="E270">
            <v>55000</v>
          </cell>
          <cell r="F270">
            <v>0</v>
          </cell>
          <cell r="G270">
            <v>55000</v>
          </cell>
          <cell r="H270">
            <v>1578.5</v>
          </cell>
          <cell r="I270">
            <v>2559.6799999999998</v>
          </cell>
          <cell r="J270">
            <v>1672</v>
          </cell>
          <cell r="K270">
            <v>25</v>
          </cell>
        </row>
        <row r="271">
          <cell r="A271" t="str">
            <v>GUARINA YSAMAR RODRIGUEZ MATOS</v>
          </cell>
          <cell r="B271" t="str">
            <v>TECNICO ADMINISTRATIVO</v>
          </cell>
          <cell r="C271" t="str">
            <v>00-402-3434224-0</v>
          </cell>
          <cell r="D271">
            <v>1920</v>
          </cell>
          <cell r="E271">
            <v>55000</v>
          </cell>
          <cell r="F271">
            <v>0</v>
          </cell>
          <cell r="G271">
            <v>55000</v>
          </cell>
          <cell r="H271">
            <v>1578.5</v>
          </cell>
          <cell r="I271">
            <v>2559.6799999999998</v>
          </cell>
          <cell r="J271">
            <v>1672</v>
          </cell>
          <cell r="K271">
            <v>25</v>
          </cell>
        </row>
        <row r="272">
          <cell r="A272" t="str">
            <v>GREGORIO ALEXANDER GUTIERREZ RAMIRE</v>
          </cell>
          <cell r="B272" t="str">
            <v>SOPORTE TECNICO INFORMATICO</v>
          </cell>
          <cell r="C272" t="str">
            <v>00-402-3446165-1</v>
          </cell>
          <cell r="D272">
            <v>24</v>
          </cell>
          <cell r="E272">
            <v>50000</v>
          </cell>
          <cell r="F272">
            <v>0</v>
          </cell>
          <cell r="G272">
            <v>50000</v>
          </cell>
          <cell r="H272">
            <v>1435</v>
          </cell>
          <cell r="I272">
            <v>1854</v>
          </cell>
          <cell r="J272">
            <v>1520</v>
          </cell>
          <cell r="K272">
            <v>25</v>
          </cell>
        </row>
        <row r="273">
          <cell r="A273" t="str">
            <v>SKEILY PEREYRA GUERRERO</v>
          </cell>
          <cell r="B273" t="str">
            <v>TECNICO ADMINISTRATIVO</v>
          </cell>
          <cell r="C273" t="str">
            <v>00-402-3456657-4</v>
          </cell>
          <cell r="D273">
            <v>2066</v>
          </cell>
          <cell r="E273">
            <v>55000</v>
          </cell>
          <cell r="F273">
            <v>0</v>
          </cell>
          <cell r="G273">
            <v>55000</v>
          </cell>
          <cell r="H273">
            <v>1578.5</v>
          </cell>
          <cell r="I273">
            <v>2559.6799999999998</v>
          </cell>
          <cell r="J273">
            <v>1672</v>
          </cell>
          <cell r="K273">
            <v>25</v>
          </cell>
        </row>
        <row r="274">
          <cell r="A274" t="str">
            <v>EDWARD FRANCISCO CABRERA PELAEZ</v>
          </cell>
          <cell r="B274" t="str">
            <v>ANALISTA DE SISTEMAS INFORMAT</v>
          </cell>
          <cell r="C274" t="str">
            <v>00-402-3602785-6</v>
          </cell>
          <cell r="D274">
            <v>59</v>
          </cell>
          <cell r="E274">
            <v>76000</v>
          </cell>
          <cell r="F274">
            <v>0</v>
          </cell>
          <cell r="G274">
            <v>76000</v>
          </cell>
          <cell r="H274">
            <v>2181.1999999999998</v>
          </cell>
          <cell r="I274">
            <v>6497.56</v>
          </cell>
          <cell r="J274">
            <v>2310.4</v>
          </cell>
          <cell r="K274">
            <v>25</v>
          </cell>
        </row>
        <row r="275">
          <cell r="A275" t="str">
            <v>GENESIS ARLEEN PAULINO REYES</v>
          </cell>
          <cell r="B275" t="str">
            <v>ANALISTA DE RECURSOS HUMANOS</v>
          </cell>
          <cell r="C275" t="str">
            <v>00-402-3666719-8</v>
          </cell>
          <cell r="D275">
            <v>8</v>
          </cell>
          <cell r="E275">
            <v>76000</v>
          </cell>
          <cell r="F275">
            <v>0</v>
          </cell>
          <cell r="G275">
            <v>76000</v>
          </cell>
          <cell r="H275">
            <v>2181.1999999999998</v>
          </cell>
          <cell r="I275">
            <v>6497.56</v>
          </cell>
          <cell r="J275">
            <v>2310.4</v>
          </cell>
          <cell r="K275">
            <v>25</v>
          </cell>
        </row>
        <row r="276">
          <cell r="A276" t="str">
            <v>GRECIA MARIA GOMEZ CRISOSTOMO</v>
          </cell>
          <cell r="B276" t="str">
            <v>ANALISTA</v>
          </cell>
          <cell r="C276" t="str">
            <v>00-402-3978308-3</v>
          </cell>
          <cell r="D276">
            <v>71</v>
          </cell>
          <cell r="E276">
            <v>76000</v>
          </cell>
          <cell r="F276">
            <v>0</v>
          </cell>
          <cell r="G276">
            <v>76000</v>
          </cell>
          <cell r="H276">
            <v>2181.1999999999998</v>
          </cell>
          <cell r="I276">
            <v>6497.56</v>
          </cell>
          <cell r="J276">
            <v>2310.4</v>
          </cell>
          <cell r="K276">
            <v>665.49</v>
          </cell>
        </row>
        <row r="277">
          <cell r="A277" t="str">
            <v>PENELOPE FRANCHESKA ROSADO NUÑEZ</v>
          </cell>
          <cell r="B277" t="str">
            <v>SUPERVISOR DE LOGISTICA</v>
          </cell>
          <cell r="C277" t="str">
            <v>00-402-3991583-4</v>
          </cell>
          <cell r="D277">
            <v>68</v>
          </cell>
          <cell r="E277">
            <v>50000</v>
          </cell>
          <cell r="F277">
            <v>0</v>
          </cell>
          <cell r="G277">
            <v>50000</v>
          </cell>
          <cell r="H277">
            <v>1435</v>
          </cell>
          <cell r="I277">
            <v>1854</v>
          </cell>
          <cell r="J277">
            <v>1520</v>
          </cell>
          <cell r="K277">
            <v>25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8B012-920C-4806-835B-BFD9626D4DDE}">
  <sheetPr>
    <tabColor rgb="FFFF0000"/>
  </sheetPr>
  <dimension ref="A1:AP510"/>
  <sheetViews>
    <sheetView tabSelected="1" zoomScale="125" zoomScaleNormal="125" workbookViewId="0">
      <selection activeCell="E5" sqref="E5"/>
    </sheetView>
  </sheetViews>
  <sheetFormatPr defaultColWidth="9.140625" defaultRowHeight="12" x14ac:dyDescent="0.2"/>
  <cols>
    <col min="1" max="1" width="27.85546875" style="5" customWidth="1"/>
    <col min="2" max="2" width="30" style="5" customWidth="1"/>
    <col min="3" max="3" width="12.42578125" style="5" customWidth="1"/>
    <col min="4" max="4" width="11.42578125" style="5" customWidth="1"/>
    <col min="5" max="5" width="10" style="5" customWidth="1"/>
    <col min="6" max="6" width="12.140625" style="5" customWidth="1"/>
    <col min="7" max="7" width="16.5703125" style="5" customWidth="1"/>
    <col min="8" max="8" width="11.5703125" style="7" customWidth="1"/>
    <col min="9" max="9" width="14.7109375" style="5" customWidth="1"/>
    <col min="10" max="13" width="11.5703125" style="7" customWidth="1"/>
    <col min="14" max="14" width="15.42578125" style="5" customWidth="1"/>
    <col min="15" max="15" width="12.28515625" style="5" customWidth="1"/>
    <col min="16" max="16" width="23.42578125" style="1" bestFit="1" customWidth="1"/>
    <col min="17" max="17" width="10" style="1" bestFit="1" customWidth="1"/>
    <col min="18" max="18" width="17.5703125" style="2" customWidth="1"/>
    <col min="19" max="19" width="11.85546875" style="2" bestFit="1" customWidth="1"/>
    <col min="20" max="20" width="13.85546875" style="7" customWidth="1"/>
    <col min="21" max="21" width="21.140625" style="7" customWidth="1"/>
    <col min="22" max="32" width="31.5703125" style="1" customWidth="1"/>
    <col min="33" max="33" width="16.7109375" style="1" customWidth="1"/>
    <col min="34" max="34" width="11.85546875" style="1" customWidth="1"/>
    <col min="35" max="35" width="12" style="1" customWidth="1"/>
    <col min="36" max="36" width="11.28515625" style="1" customWidth="1"/>
    <col min="37" max="37" width="9.28515625" style="1" bestFit="1" customWidth="1"/>
    <col min="38" max="38" width="11.140625" style="1" customWidth="1"/>
    <col min="39" max="39" width="9.28515625" style="1" bestFit="1" customWidth="1"/>
    <col min="40" max="40" width="9.85546875" style="1" bestFit="1" customWidth="1"/>
    <col min="41" max="41" width="11" style="1" customWidth="1"/>
    <col min="42" max="42" width="12.7109375" style="1" customWidth="1"/>
    <col min="43" max="16384" width="9.140625" style="1"/>
  </cols>
  <sheetData>
    <row r="1" spans="1:42" x14ac:dyDescent="0.2">
      <c r="H1" s="5"/>
      <c r="J1" s="5"/>
      <c r="K1" s="5"/>
      <c r="L1" s="5"/>
      <c r="M1" s="5"/>
      <c r="P1" s="5"/>
    </row>
    <row r="2" spans="1:42" x14ac:dyDescent="0.2">
      <c r="B2" s="6" t="s">
        <v>323</v>
      </c>
      <c r="H2" s="5"/>
      <c r="J2" s="5"/>
      <c r="K2" s="5"/>
      <c r="L2" s="5"/>
      <c r="M2" s="5"/>
      <c r="P2" s="5"/>
    </row>
    <row r="3" spans="1:42" x14ac:dyDescent="0.2">
      <c r="B3" s="6" t="s">
        <v>395</v>
      </c>
      <c r="H3" s="5"/>
      <c r="J3" s="5"/>
      <c r="K3" s="5"/>
      <c r="L3" s="5"/>
      <c r="M3" s="5"/>
      <c r="P3" s="5"/>
    </row>
    <row r="4" spans="1:42" x14ac:dyDescent="0.2">
      <c r="H4" s="5"/>
      <c r="J4" s="5"/>
      <c r="K4" s="5"/>
      <c r="L4" s="5"/>
      <c r="M4" s="5"/>
      <c r="P4" s="5"/>
    </row>
    <row r="5" spans="1:42" ht="12" customHeight="1" x14ac:dyDescent="0.2">
      <c r="H5" s="5"/>
      <c r="J5" s="5"/>
      <c r="K5" s="5"/>
      <c r="L5" s="5"/>
      <c r="M5" s="5"/>
      <c r="P5" s="5"/>
    </row>
    <row r="6" spans="1:42" ht="12" customHeight="1" x14ac:dyDescent="0.2">
      <c r="A6" s="11" t="s">
        <v>3</v>
      </c>
      <c r="E6" s="8"/>
      <c r="F6" s="8"/>
      <c r="G6" s="15"/>
      <c r="H6" s="15"/>
      <c r="I6" s="15"/>
      <c r="J6" s="15"/>
      <c r="K6" s="15"/>
      <c r="L6" s="15"/>
      <c r="M6" s="15"/>
      <c r="N6" s="15"/>
      <c r="O6" s="15"/>
      <c r="P6" s="5"/>
    </row>
    <row r="7" spans="1:42" ht="12" customHeight="1" x14ac:dyDescent="0.2">
      <c r="A7" s="21" t="s">
        <v>309</v>
      </c>
      <c r="B7" s="21" t="s">
        <v>320</v>
      </c>
      <c r="C7" s="21" t="s">
        <v>310</v>
      </c>
      <c r="D7" s="21" t="s">
        <v>311</v>
      </c>
      <c r="E7" s="21" t="s">
        <v>312</v>
      </c>
      <c r="F7" s="21" t="s">
        <v>313</v>
      </c>
      <c r="G7" s="22" t="s">
        <v>314</v>
      </c>
      <c r="H7" s="22" t="s">
        <v>315</v>
      </c>
      <c r="I7" s="22" t="s">
        <v>316</v>
      </c>
      <c r="J7" s="22" t="s">
        <v>0</v>
      </c>
      <c r="K7" s="22" t="s">
        <v>1</v>
      </c>
      <c r="L7" s="22" t="s">
        <v>2</v>
      </c>
      <c r="M7" s="22" t="s">
        <v>317</v>
      </c>
      <c r="N7" s="22" t="s">
        <v>318</v>
      </c>
      <c r="O7" s="22" t="s">
        <v>319</v>
      </c>
      <c r="P7" s="5"/>
      <c r="R7" s="1"/>
      <c r="S7" s="1"/>
      <c r="T7" s="1"/>
      <c r="U7" s="1"/>
    </row>
    <row r="8" spans="1:42" s="5" customFormat="1" ht="12" customHeight="1" x14ac:dyDescent="0.25">
      <c r="A8" s="5" t="s">
        <v>147</v>
      </c>
      <c r="B8" s="5" t="s">
        <v>343</v>
      </c>
      <c r="C8" s="5" t="s">
        <v>255</v>
      </c>
      <c r="D8" s="5" t="s">
        <v>253</v>
      </c>
      <c r="E8" s="8">
        <v>45870</v>
      </c>
      <c r="F8" s="8">
        <v>46054</v>
      </c>
      <c r="G8" s="15">
        <v>150000</v>
      </c>
      <c r="H8" s="15">
        <v>0</v>
      </c>
      <c r="I8" s="15">
        <v>150000</v>
      </c>
      <c r="J8" s="15">
        <f>+VLOOKUP(A8,'[1]REPORTE NOMINA PERSONAL TEM (2)'!A$2:K$277,8,0)</f>
        <v>4305</v>
      </c>
      <c r="K8" s="15">
        <f>+VLOOKUP(A8,'[1]REPORTE NOMINA PERSONAL TEM (2)'!A$1:K$277,9,0)</f>
        <v>23866.62</v>
      </c>
      <c r="L8" s="15">
        <f>+VLOOKUP(A8,'[1]REPORTE NOMINA PERSONAL TEM (2)'!A$2:K$277,10,0)</f>
        <v>4560</v>
      </c>
      <c r="M8" s="15">
        <f>+VLOOKUP(A8,'[1]REPORTE NOMINA PERSONAL TEM (2)'!$A$1:$K$277,11,0)</f>
        <v>25</v>
      </c>
      <c r="N8" s="15">
        <f>+J8+K8+M8+L8</f>
        <v>32756.62</v>
      </c>
      <c r="O8" s="15">
        <f>+I8-N8</f>
        <v>117243.38</v>
      </c>
      <c r="R8" s="12"/>
      <c r="S8" s="12"/>
      <c r="T8" s="12"/>
      <c r="U8" s="12"/>
      <c r="V8"/>
      <c r="W8"/>
      <c r="X8"/>
      <c r="Y8"/>
      <c r="Z8"/>
      <c r="AA8"/>
      <c r="AB8"/>
      <c r="AC8"/>
      <c r="AD8"/>
      <c r="AE8"/>
      <c r="AF8"/>
      <c r="AG8"/>
      <c r="AH8"/>
      <c r="AI8" s="12"/>
      <c r="AJ8" s="12"/>
      <c r="AK8" s="12"/>
      <c r="AL8" s="12"/>
      <c r="AM8" s="12"/>
      <c r="AN8" s="12"/>
      <c r="AO8" s="12"/>
      <c r="AP8" s="1"/>
    </row>
    <row r="9" spans="1:42" ht="12" customHeight="1" x14ac:dyDescent="0.25">
      <c r="A9" s="5" t="s">
        <v>284</v>
      </c>
      <c r="B9" s="5" t="s">
        <v>174</v>
      </c>
      <c r="C9" s="5" t="s">
        <v>255</v>
      </c>
      <c r="D9" s="5" t="s">
        <v>254</v>
      </c>
      <c r="E9" s="8">
        <v>45870</v>
      </c>
      <c r="F9" s="8">
        <v>46054</v>
      </c>
      <c r="G9" s="15">
        <v>150000</v>
      </c>
      <c r="H9" s="15"/>
      <c r="I9" s="15">
        <f>+G9+H9</f>
        <v>150000</v>
      </c>
      <c r="J9" s="15">
        <f>+VLOOKUP(A9,'[1]REPORTE NOMINA PERSONAL TEM (2)'!A$2:K$277,8,0)</f>
        <v>4305</v>
      </c>
      <c r="K9" s="15">
        <f>+VLOOKUP(A9,'[1]REPORTE NOMINA PERSONAL TEM (2)'!A$1:K$277,9,0)</f>
        <v>23866.62</v>
      </c>
      <c r="L9" s="15">
        <f>+VLOOKUP(A9,'[1]REPORTE NOMINA PERSONAL TEM (2)'!A$2:K$277,10,0)</f>
        <v>4560</v>
      </c>
      <c r="M9" s="15">
        <f>+VLOOKUP(A9,'[1]REPORTE NOMINA PERSONAL TEM (2)'!$A$1:$K$277,11,0)</f>
        <v>25</v>
      </c>
      <c r="N9" s="15">
        <f t="shared" ref="N9:N17" si="0">+J9+K9+M9+L9</f>
        <v>32756.62</v>
      </c>
      <c r="O9" s="15">
        <f t="shared" ref="O9:O17" si="1">+I9-N9</f>
        <v>117243.38</v>
      </c>
      <c r="P9" s="5"/>
      <c r="Q9" s="5"/>
      <c r="R9" s="12"/>
      <c r="S9" s="12"/>
      <c r="T9" s="12"/>
      <c r="U9" s="12"/>
      <c r="V9"/>
      <c r="W9"/>
      <c r="X9"/>
      <c r="Y9"/>
      <c r="Z9"/>
      <c r="AA9"/>
      <c r="AB9"/>
      <c r="AC9"/>
      <c r="AD9"/>
      <c r="AE9"/>
      <c r="AF9"/>
      <c r="AG9"/>
      <c r="AH9"/>
      <c r="AI9" s="12"/>
      <c r="AJ9" s="12"/>
      <c r="AK9" s="12"/>
      <c r="AL9" s="12"/>
      <c r="AM9"/>
      <c r="AN9" s="12"/>
      <c r="AO9" s="12"/>
    </row>
    <row r="10" spans="1:42" ht="12" customHeight="1" x14ac:dyDescent="0.25">
      <c r="A10" s="5" t="s">
        <v>4</v>
      </c>
      <c r="B10" s="5" t="s">
        <v>376</v>
      </c>
      <c r="C10" s="5" t="s">
        <v>255</v>
      </c>
      <c r="D10" s="5" t="s">
        <v>254</v>
      </c>
      <c r="E10" s="8">
        <v>45931</v>
      </c>
      <c r="F10" s="8">
        <v>46113</v>
      </c>
      <c r="G10" s="15">
        <v>128000</v>
      </c>
      <c r="H10" s="15">
        <v>0</v>
      </c>
      <c r="I10" s="15">
        <f t="shared" ref="I10:I17" si="2">+G10+H10</f>
        <v>128000</v>
      </c>
      <c r="J10" s="15">
        <f>+VLOOKUP(A10,'[1]REPORTE NOMINA PERSONAL TEM (2)'!A$2:K$277,8,0)</f>
        <v>3673.6</v>
      </c>
      <c r="K10" s="15">
        <f>+VLOOKUP(A10,'[1]REPORTE NOMINA PERSONAL TEM (2)'!A$1:K$277,9,0)</f>
        <v>18262.8</v>
      </c>
      <c r="L10" s="15">
        <f>+VLOOKUP(A10,'[1]REPORTE NOMINA PERSONAL TEM (2)'!A$2:K$277,10,0)</f>
        <v>3891.2</v>
      </c>
      <c r="M10" s="15">
        <f>+VLOOKUP(A10,'[1]REPORTE NOMINA PERSONAL TEM (2)'!$A$1:$K$277,11,0)</f>
        <v>1740.46</v>
      </c>
      <c r="N10" s="15">
        <f t="shared" si="0"/>
        <v>27568.059999999998</v>
      </c>
      <c r="O10" s="15">
        <f t="shared" si="1"/>
        <v>100431.94</v>
      </c>
      <c r="P10" s="5"/>
      <c r="Q10" s="5"/>
      <c r="R10" s="12"/>
      <c r="S10" s="12"/>
      <c r="T10" s="12"/>
      <c r="U10" s="12"/>
      <c r="V10"/>
      <c r="W10"/>
      <c r="X10"/>
      <c r="Y10"/>
      <c r="Z10"/>
      <c r="AA10"/>
      <c r="AB10"/>
      <c r="AC10"/>
      <c r="AD10"/>
      <c r="AE10"/>
      <c r="AF10"/>
      <c r="AG10"/>
      <c r="AH10"/>
      <c r="AI10" s="12"/>
      <c r="AJ10" s="12"/>
      <c r="AK10" s="12"/>
      <c r="AL10" s="12"/>
      <c r="AM10"/>
      <c r="AN10" s="12"/>
      <c r="AO10" s="12"/>
      <c r="AP10" s="5"/>
    </row>
    <row r="11" spans="1:42" ht="12" customHeight="1" x14ac:dyDescent="0.25">
      <c r="A11" s="5" t="s">
        <v>227</v>
      </c>
      <c r="B11" s="5" t="s">
        <v>228</v>
      </c>
      <c r="C11" s="5" t="s">
        <v>255</v>
      </c>
      <c r="D11" s="5" t="s">
        <v>253</v>
      </c>
      <c r="E11" s="8">
        <v>45870</v>
      </c>
      <c r="F11" s="8">
        <v>46054</v>
      </c>
      <c r="G11" s="15">
        <v>105000</v>
      </c>
      <c r="H11" s="15">
        <v>0</v>
      </c>
      <c r="I11" s="15">
        <f>+G11+H11</f>
        <v>105000</v>
      </c>
      <c r="J11" s="15">
        <f>+VLOOKUP(A11,'[1]REPORTE NOMINA PERSONAL TEM (2)'!A$2:K$277,8,0)</f>
        <v>3013.5</v>
      </c>
      <c r="K11" s="15">
        <f>+VLOOKUP(A11,'[1]REPORTE NOMINA PERSONAL TEM (2)'!A$1:K$277,9,0)</f>
        <v>13281.49</v>
      </c>
      <c r="L11" s="15">
        <f>+VLOOKUP(A11,'[1]REPORTE NOMINA PERSONAL TEM (2)'!A$2:K$277,10,0)</f>
        <v>3192</v>
      </c>
      <c r="M11" s="15">
        <f>+VLOOKUP(A11,'[1]REPORTE NOMINA PERSONAL TEM (2)'!$A$1:$K$277,11,0)</f>
        <v>3624.02</v>
      </c>
      <c r="N11" s="15">
        <f t="shared" si="0"/>
        <v>23111.01</v>
      </c>
      <c r="O11" s="15">
        <f t="shared" si="1"/>
        <v>81888.990000000005</v>
      </c>
      <c r="P11" s="5"/>
      <c r="Q11" s="5"/>
      <c r="R11" s="12"/>
      <c r="S11" s="12"/>
      <c r="T11" s="12"/>
      <c r="U11" s="12"/>
      <c r="V11"/>
      <c r="W11"/>
      <c r="X11"/>
      <c r="Y11"/>
      <c r="Z11"/>
      <c r="AA11"/>
      <c r="AB11"/>
      <c r="AC11"/>
      <c r="AD11"/>
      <c r="AE11"/>
      <c r="AF11"/>
      <c r="AG11"/>
      <c r="AH11"/>
      <c r="AI11" s="12"/>
      <c r="AJ11" s="12"/>
      <c r="AK11" s="12"/>
      <c r="AL11" s="12"/>
      <c r="AM11"/>
      <c r="AN11" s="12"/>
      <c r="AO11" s="12"/>
    </row>
    <row r="12" spans="1:42" s="23" customFormat="1" ht="15" x14ac:dyDescent="0.25">
      <c r="A12" s="5" t="s">
        <v>331</v>
      </c>
      <c r="B12" s="5" t="s">
        <v>276</v>
      </c>
      <c r="C12" s="5" t="s">
        <v>255</v>
      </c>
      <c r="D12" s="5" t="s">
        <v>253</v>
      </c>
      <c r="E12" s="8">
        <v>45839</v>
      </c>
      <c r="F12" s="8">
        <v>46023</v>
      </c>
      <c r="G12" s="15">
        <v>76000</v>
      </c>
      <c r="I12" s="15">
        <f t="shared" si="2"/>
        <v>76000</v>
      </c>
      <c r="J12" s="15">
        <f>+VLOOKUP(A12,'[1]REPORTE NOMINA PERSONAL TEM (2)'!A$2:K$277,8,0)</f>
        <v>2181.1999999999998</v>
      </c>
      <c r="K12" s="15">
        <f>+VLOOKUP(A12,'[1]REPORTE NOMINA PERSONAL TEM (2)'!A$1:K$277,9,0)</f>
        <v>6497.56</v>
      </c>
      <c r="L12" s="15">
        <f>+VLOOKUP(A12,'[1]REPORTE NOMINA PERSONAL TEM (2)'!A$2:K$277,10,0)</f>
        <v>2310.4</v>
      </c>
      <c r="M12" s="15">
        <f>+VLOOKUP(A12,'[1]REPORTE NOMINA PERSONAL TEM (2)'!$A$1:$K$277,11,0)</f>
        <v>25</v>
      </c>
      <c r="N12" s="15">
        <f t="shared" si="0"/>
        <v>11014.16</v>
      </c>
      <c r="O12" s="15">
        <f t="shared" si="1"/>
        <v>64985.84</v>
      </c>
      <c r="P12" s="5"/>
      <c r="Q12" s="5"/>
      <c r="R12" s="12"/>
      <c r="S12" s="12"/>
      <c r="T12" s="12"/>
      <c r="U12" s="12"/>
      <c r="V12"/>
      <c r="W12"/>
      <c r="X12"/>
      <c r="Y12"/>
      <c r="Z12"/>
      <c r="AA12"/>
      <c r="AB12"/>
      <c r="AC12"/>
      <c r="AD12"/>
      <c r="AE12"/>
      <c r="AF12"/>
      <c r="AG12"/>
      <c r="AH12"/>
      <c r="AI12" s="12"/>
      <c r="AJ12" s="12"/>
      <c r="AK12" s="12"/>
      <c r="AL12" s="12"/>
      <c r="AM12"/>
      <c r="AN12" s="12"/>
      <c r="AO12" s="12"/>
      <c r="AP12" s="1"/>
    </row>
    <row r="13" spans="1:42" ht="12" customHeight="1" x14ac:dyDescent="0.25">
      <c r="A13" s="5" t="s">
        <v>7</v>
      </c>
      <c r="B13" s="5" t="s">
        <v>8</v>
      </c>
      <c r="C13" s="5" t="s">
        <v>255</v>
      </c>
      <c r="D13" s="5" t="s">
        <v>254</v>
      </c>
      <c r="E13" s="8">
        <v>45901</v>
      </c>
      <c r="F13" s="8">
        <v>46082</v>
      </c>
      <c r="G13" s="15">
        <v>50000</v>
      </c>
      <c r="H13" s="15">
        <v>0</v>
      </c>
      <c r="I13" s="15">
        <f t="shared" si="2"/>
        <v>50000</v>
      </c>
      <c r="J13" s="15">
        <f>+VLOOKUP(A13,'[1]REPORTE NOMINA PERSONAL TEM (2)'!A$2:K$277,8,0)</f>
        <v>1435</v>
      </c>
      <c r="K13" s="15">
        <f>+VLOOKUP(A13,'[1]REPORTE NOMINA PERSONAL TEM (2)'!A$1:K$277,9,0)</f>
        <v>1854</v>
      </c>
      <c r="L13" s="15">
        <f>+VLOOKUP(A13,'[1]REPORTE NOMINA PERSONAL TEM (2)'!A$2:K$277,10,0)</f>
        <v>1520</v>
      </c>
      <c r="M13" s="15">
        <f>+VLOOKUP(A13,'[1]REPORTE NOMINA PERSONAL TEM (2)'!$A$1:$K$277,11,0)</f>
        <v>25</v>
      </c>
      <c r="N13" s="15">
        <f t="shared" si="0"/>
        <v>4834</v>
      </c>
      <c r="O13" s="15">
        <f t="shared" si="1"/>
        <v>45166</v>
      </c>
      <c r="P13" s="5"/>
      <c r="Q13" s="5"/>
      <c r="R13" s="12"/>
      <c r="S13" s="12"/>
      <c r="T13" s="12"/>
      <c r="U13" s="12"/>
      <c r="V13"/>
      <c r="W13"/>
      <c r="X13"/>
      <c r="Y13"/>
      <c r="Z13"/>
      <c r="AA13"/>
      <c r="AB13"/>
      <c r="AC13"/>
      <c r="AD13"/>
      <c r="AE13"/>
      <c r="AF13"/>
      <c r="AG13"/>
      <c r="AH13"/>
      <c r="AI13" s="12"/>
      <c r="AJ13" s="12"/>
      <c r="AK13" s="12"/>
      <c r="AL13" s="12"/>
      <c r="AM13"/>
      <c r="AN13" s="12"/>
      <c r="AO13" s="12"/>
    </row>
    <row r="14" spans="1:42" s="23" customFormat="1" ht="15" x14ac:dyDescent="0.25">
      <c r="A14" s="5" t="s">
        <v>335</v>
      </c>
      <c r="B14" s="5" t="s">
        <v>16</v>
      </c>
      <c r="C14" s="5" t="s">
        <v>255</v>
      </c>
      <c r="D14" s="5" t="s">
        <v>253</v>
      </c>
      <c r="E14" s="8">
        <v>45839</v>
      </c>
      <c r="F14" s="8">
        <v>46023</v>
      </c>
      <c r="G14" s="15">
        <v>45000</v>
      </c>
      <c r="I14" s="15">
        <f t="shared" si="2"/>
        <v>45000</v>
      </c>
      <c r="J14" s="15">
        <f>+VLOOKUP(A14,'[1]REPORTE NOMINA PERSONAL TEM (2)'!A$2:K$277,8,0)</f>
        <v>1291.5</v>
      </c>
      <c r="K14" s="15">
        <f>+VLOOKUP(A14,'[1]REPORTE NOMINA PERSONAL TEM (2)'!A$1:K$277,9,0)</f>
        <v>1148.33</v>
      </c>
      <c r="L14" s="15">
        <f>+VLOOKUP(A14,'[1]REPORTE NOMINA PERSONAL TEM (2)'!A$2:K$277,10,0)</f>
        <v>1368</v>
      </c>
      <c r="M14" s="15">
        <f>+VLOOKUP(A14,'[1]REPORTE NOMINA PERSONAL TEM (2)'!$A$1:$K$277,11,0)</f>
        <v>25</v>
      </c>
      <c r="N14" s="15">
        <f t="shared" si="0"/>
        <v>3832.83</v>
      </c>
      <c r="O14" s="15">
        <f t="shared" si="1"/>
        <v>41167.17</v>
      </c>
      <c r="P14" s="5"/>
      <c r="Q14" s="5"/>
      <c r="R14" s="12"/>
      <c r="S14" s="12"/>
      <c r="T14" s="12"/>
      <c r="U14" s="12"/>
      <c r="V14"/>
      <c r="W14"/>
      <c r="X14"/>
      <c r="Y14"/>
      <c r="Z14"/>
      <c r="AA14"/>
      <c r="AB14"/>
      <c r="AC14"/>
      <c r="AD14"/>
      <c r="AE14"/>
      <c r="AF14"/>
      <c r="AG14"/>
      <c r="AH14"/>
      <c r="AI14" s="12"/>
      <c r="AJ14" s="12"/>
      <c r="AK14" s="12"/>
      <c r="AL14" s="12"/>
      <c r="AM14"/>
      <c r="AN14" s="12"/>
      <c r="AO14" s="12"/>
    </row>
    <row r="15" spans="1:42" ht="12" customHeight="1" x14ac:dyDescent="0.25">
      <c r="A15" s="5" t="s">
        <v>300</v>
      </c>
      <c r="B15" s="5" t="s">
        <v>288</v>
      </c>
      <c r="C15" s="5" t="s">
        <v>255</v>
      </c>
      <c r="D15" s="1" t="s">
        <v>254</v>
      </c>
      <c r="E15" s="8">
        <v>45931</v>
      </c>
      <c r="F15" s="8">
        <v>46113</v>
      </c>
      <c r="G15" s="15">
        <v>55000</v>
      </c>
      <c r="H15" s="4">
        <v>0</v>
      </c>
      <c r="I15" s="15">
        <f t="shared" si="2"/>
        <v>55000</v>
      </c>
      <c r="J15" s="15">
        <f>+VLOOKUP(A15,'[1]REPORTE NOMINA PERSONAL TEM (2)'!A$2:K$277,8,0)</f>
        <v>1578.5</v>
      </c>
      <c r="K15" s="15">
        <f>+VLOOKUP(A15,'[1]REPORTE NOMINA PERSONAL TEM (2)'!A$1:K$277,9,0)</f>
        <v>2559.6799999999998</v>
      </c>
      <c r="L15" s="15">
        <f>+VLOOKUP(A15,'[1]REPORTE NOMINA PERSONAL TEM (2)'!A$2:K$277,10,0)</f>
        <v>1672</v>
      </c>
      <c r="M15" s="15">
        <f>+VLOOKUP(A15,'[1]REPORTE NOMINA PERSONAL TEM (2)'!$A$1:$K$277,11,0)</f>
        <v>25</v>
      </c>
      <c r="N15" s="15">
        <f t="shared" si="0"/>
        <v>5835.18</v>
      </c>
      <c r="O15" s="15">
        <f t="shared" si="1"/>
        <v>49164.82</v>
      </c>
      <c r="P15" s="5"/>
      <c r="Q15" s="5"/>
      <c r="R15" s="12"/>
      <c r="S15" s="12"/>
      <c r="T15" s="12"/>
      <c r="U15" s="12"/>
      <c r="V15"/>
      <c r="W15"/>
      <c r="X15"/>
      <c r="Y15"/>
      <c r="Z15"/>
      <c r="AA15"/>
      <c r="AB15"/>
      <c r="AC15"/>
      <c r="AD15"/>
      <c r="AE15"/>
      <c r="AF15"/>
      <c r="AG15"/>
      <c r="AH15"/>
      <c r="AI15" s="12"/>
      <c r="AJ15" s="12"/>
      <c r="AK15" s="12"/>
      <c r="AL15" s="12"/>
      <c r="AM15"/>
      <c r="AN15" s="12"/>
      <c r="AO15" s="12"/>
    </row>
    <row r="16" spans="1:42" ht="12" customHeight="1" x14ac:dyDescent="0.25">
      <c r="A16" s="5" t="s">
        <v>289</v>
      </c>
      <c r="B16" s="5" t="s">
        <v>288</v>
      </c>
      <c r="C16" s="5" t="s">
        <v>255</v>
      </c>
      <c r="D16" s="5" t="s">
        <v>254</v>
      </c>
      <c r="E16" s="8">
        <v>45901</v>
      </c>
      <c r="F16" s="8">
        <v>46082</v>
      </c>
      <c r="G16" s="15">
        <v>55000</v>
      </c>
      <c r="H16" s="15"/>
      <c r="I16" s="15">
        <f t="shared" si="2"/>
        <v>55000</v>
      </c>
      <c r="J16" s="15">
        <f>+VLOOKUP(A16,'[1]REPORTE NOMINA PERSONAL TEM (2)'!A$2:K$277,8,0)</f>
        <v>1578.5</v>
      </c>
      <c r="K16" s="15">
        <f>+VLOOKUP(A16,'[1]REPORTE NOMINA PERSONAL TEM (2)'!A$1:K$277,9,0)</f>
        <v>2559.6799999999998</v>
      </c>
      <c r="L16" s="15">
        <f>+VLOOKUP(A16,'[1]REPORTE NOMINA PERSONAL TEM (2)'!A$2:K$277,10,0)</f>
        <v>1672</v>
      </c>
      <c r="M16" s="15">
        <f>+VLOOKUP(A16,'[1]REPORTE NOMINA PERSONAL TEM (2)'!$A$1:$K$277,11,0)</f>
        <v>25</v>
      </c>
      <c r="N16" s="15">
        <f t="shared" si="0"/>
        <v>5835.18</v>
      </c>
      <c r="O16" s="15">
        <f t="shared" si="1"/>
        <v>49164.82</v>
      </c>
      <c r="P16" s="5"/>
      <c r="Q16" s="5"/>
      <c r="R16" s="12"/>
      <c r="S16" s="12"/>
      <c r="T16" s="12"/>
      <c r="U16" s="12"/>
      <c r="V16"/>
      <c r="W16"/>
      <c r="X16"/>
      <c r="Y16"/>
      <c r="Z16"/>
      <c r="AA16"/>
      <c r="AB16"/>
      <c r="AC16"/>
      <c r="AD16"/>
      <c r="AE16"/>
      <c r="AF16"/>
      <c r="AG16"/>
      <c r="AH16"/>
      <c r="AI16" s="12"/>
      <c r="AJ16" s="12"/>
      <c r="AK16" s="12"/>
      <c r="AL16" s="12"/>
      <c r="AM16"/>
      <c r="AN16" s="12"/>
      <c r="AO16" s="12"/>
      <c r="AP16" s="23"/>
    </row>
    <row r="17" spans="1:42" ht="12" customHeight="1" x14ac:dyDescent="0.25">
      <c r="A17" s="5" t="s">
        <v>287</v>
      </c>
      <c r="B17" s="5" t="s">
        <v>288</v>
      </c>
      <c r="C17" s="5" t="s">
        <v>255</v>
      </c>
      <c r="D17" s="5" t="s">
        <v>253</v>
      </c>
      <c r="E17" s="8">
        <v>45901</v>
      </c>
      <c r="F17" s="8">
        <v>46082</v>
      </c>
      <c r="G17" s="15">
        <v>55000</v>
      </c>
      <c r="H17" s="15">
        <v>0</v>
      </c>
      <c r="I17" s="15">
        <f t="shared" si="2"/>
        <v>55000</v>
      </c>
      <c r="J17" s="15">
        <f>+VLOOKUP(A17,'[1]REPORTE NOMINA PERSONAL TEM (2)'!A$2:K$277,8,0)</f>
        <v>1578.5</v>
      </c>
      <c r="K17" s="15">
        <f>+VLOOKUP(A17,'[1]REPORTE NOMINA PERSONAL TEM (2)'!A$1:K$277,9,0)</f>
        <v>2559.6799999999998</v>
      </c>
      <c r="L17" s="15">
        <f>+VLOOKUP(A17,'[1]REPORTE NOMINA PERSONAL TEM (2)'!A$2:K$277,10,0)</f>
        <v>1672</v>
      </c>
      <c r="M17" s="15">
        <f>+VLOOKUP(A17,'[1]REPORTE NOMINA PERSONAL TEM (2)'!$A$1:$K$277,11,0)</f>
        <v>25</v>
      </c>
      <c r="N17" s="15">
        <f t="shared" si="0"/>
        <v>5835.18</v>
      </c>
      <c r="O17" s="15">
        <f t="shared" si="1"/>
        <v>49164.82</v>
      </c>
      <c r="P17" s="5"/>
      <c r="Q17" s="5"/>
      <c r="R17" s="12"/>
      <c r="S17" s="12"/>
      <c r="T17" s="12"/>
      <c r="U17" s="12"/>
      <c r="V17"/>
      <c r="W17"/>
      <c r="X17"/>
      <c r="Y17"/>
      <c r="Z17"/>
      <c r="AA17"/>
      <c r="AB17"/>
      <c r="AC17"/>
      <c r="AD17"/>
      <c r="AE17"/>
      <c r="AF17"/>
      <c r="AG17"/>
      <c r="AH17"/>
      <c r="AI17" s="12"/>
      <c r="AJ17" s="12"/>
      <c r="AK17" s="12"/>
      <c r="AL17" s="12"/>
      <c r="AM17"/>
      <c r="AN17" s="12"/>
      <c r="AO17" s="12"/>
    </row>
    <row r="18" spans="1:42" ht="12" customHeight="1" thickBot="1" x14ac:dyDescent="0.3">
      <c r="D18" s="24">
        <v>10</v>
      </c>
      <c r="E18" s="19"/>
      <c r="F18" s="19"/>
      <c r="G18" s="19">
        <f t="shared" ref="G18:O18" si="3">SUM(G8:G17)</f>
        <v>869000</v>
      </c>
      <c r="H18" s="19">
        <f t="shared" si="3"/>
        <v>0</v>
      </c>
      <c r="I18" s="19">
        <f t="shared" si="3"/>
        <v>869000</v>
      </c>
      <c r="J18" s="19">
        <f>SUM(J8:J17)</f>
        <v>24940.3</v>
      </c>
      <c r="K18" s="19">
        <f t="shared" ref="K18:M18" si="4">SUM(K8:K17)</f>
        <v>96456.459999999977</v>
      </c>
      <c r="L18" s="19">
        <f t="shared" si="4"/>
        <v>26417.600000000002</v>
      </c>
      <c r="M18" s="19">
        <f t="shared" si="4"/>
        <v>5564.48</v>
      </c>
      <c r="N18" s="19">
        <f t="shared" si="3"/>
        <v>153378.83999999994</v>
      </c>
      <c r="O18" s="19">
        <f t="shared" si="3"/>
        <v>715621.15999999992</v>
      </c>
      <c r="P18" s="5"/>
      <c r="Q18" s="5"/>
      <c r="R18" s="12"/>
      <c r="S18" s="12"/>
      <c r="T18" s="12"/>
      <c r="U18" s="12"/>
      <c r="V18"/>
      <c r="W18"/>
      <c r="X18"/>
      <c r="Y18"/>
      <c r="Z18"/>
      <c r="AA18"/>
      <c r="AB18"/>
      <c r="AC18"/>
      <c r="AD18"/>
      <c r="AE18"/>
      <c r="AF18"/>
      <c r="AG18"/>
      <c r="AH18"/>
      <c r="AI18" s="12"/>
      <c r="AJ18" s="12"/>
      <c r="AK18" s="12"/>
      <c r="AL18" s="12"/>
      <c r="AM18"/>
      <c r="AN18" s="12"/>
      <c r="AO18" s="12"/>
    </row>
    <row r="19" spans="1:42" ht="12" customHeight="1" x14ac:dyDescent="0.25">
      <c r="G19" s="7"/>
      <c r="H19" s="5"/>
      <c r="J19" s="5"/>
      <c r="K19" s="5"/>
      <c r="L19" s="5"/>
      <c r="M19" s="5"/>
      <c r="P19" s="5"/>
      <c r="Q19" s="5"/>
      <c r="R19" s="12"/>
      <c r="S19" s="12"/>
      <c r="T19" s="12"/>
      <c r="U19" s="12"/>
      <c r="V19"/>
      <c r="W19"/>
      <c r="X19"/>
      <c r="Y19"/>
      <c r="Z19"/>
      <c r="AA19"/>
      <c r="AB19"/>
      <c r="AC19"/>
      <c r="AD19"/>
      <c r="AE19"/>
      <c r="AF19"/>
      <c r="AG19"/>
      <c r="AH19"/>
      <c r="AI19" s="12"/>
      <c r="AJ19" s="12"/>
      <c r="AK19" s="12"/>
      <c r="AL19" s="12"/>
      <c r="AM19"/>
      <c r="AN19" s="12"/>
      <c r="AO19" s="12"/>
    </row>
    <row r="20" spans="1:42" ht="12" customHeight="1" x14ac:dyDescent="0.25">
      <c r="A20" s="11" t="s">
        <v>140</v>
      </c>
      <c r="E20" s="8"/>
      <c r="F20" s="8"/>
      <c r="G20" s="15"/>
      <c r="H20" s="15"/>
      <c r="I20" s="15"/>
      <c r="J20" s="15"/>
      <c r="K20" s="15"/>
      <c r="L20" s="15"/>
      <c r="M20" s="15"/>
      <c r="N20" s="15"/>
      <c r="O20" s="15"/>
      <c r="P20" s="5"/>
      <c r="Q20" s="5"/>
      <c r="R20" s="12"/>
      <c r="S20" s="12"/>
      <c r="T20" s="12"/>
      <c r="U20" s="12"/>
      <c r="V20"/>
      <c r="W20"/>
      <c r="X20"/>
      <c r="Y20"/>
      <c r="Z20"/>
      <c r="AA20"/>
      <c r="AB20"/>
      <c r="AC20"/>
      <c r="AD20"/>
      <c r="AE20"/>
      <c r="AF20"/>
      <c r="AG20"/>
      <c r="AH20"/>
      <c r="AI20" s="12"/>
      <c r="AJ20" s="12"/>
      <c r="AK20" s="12"/>
      <c r="AL20" s="12"/>
      <c r="AM20"/>
      <c r="AN20" s="12"/>
      <c r="AO20" s="12"/>
    </row>
    <row r="21" spans="1:42" ht="12" customHeight="1" x14ac:dyDescent="0.25">
      <c r="A21" s="21" t="s">
        <v>309</v>
      </c>
      <c r="B21" s="21" t="s">
        <v>320</v>
      </c>
      <c r="C21" s="21" t="s">
        <v>310</v>
      </c>
      <c r="D21" s="21" t="s">
        <v>311</v>
      </c>
      <c r="E21" s="21" t="s">
        <v>312</v>
      </c>
      <c r="F21" s="21" t="s">
        <v>313</v>
      </c>
      <c r="G21" s="22" t="s">
        <v>314</v>
      </c>
      <c r="H21" s="22" t="s">
        <v>315</v>
      </c>
      <c r="I21" s="22" t="s">
        <v>316</v>
      </c>
      <c r="J21" s="22" t="s">
        <v>0</v>
      </c>
      <c r="K21" s="22" t="s">
        <v>1</v>
      </c>
      <c r="L21" s="22" t="s">
        <v>2</v>
      </c>
      <c r="M21" s="22" t="s">
        <v>317</v>
      </c>
      <c r="N21" s="22" t="s">
        <v>318</v>
      </c>
      <c r="O21" s="22" t="s">
        <v>319</v>
      </c>
      <c r="P21" s="5"/>
      <c r="Q21" s="5"/>
      <c r="R21" s="12"/>
      <c r="S21" s="12"/>
      <c r="T21" s="12"/>
      <c r="U21" s="12"/>
      <c r="V21"/>
      <c r="W21"/>
      <c r="X21"/>
      <c r="Y21"/>
      <c r="Z21"/>
      <c r="AA21"/>
      <c r="AB21"/>
      <c r="AC21"/>
      <c r="AD21"/>
      <c r="AE21"/>
      <c r="AF21"/>
      <c r="AG21"/>
      <c r="AH21"/>
      <c r="AI21" s="12"/>
      <c r="AJ21" s="12"/>
      <c r="AK21" s="12"/>
      <c r="AL21" s="12"/>
      <c r="AM21" s="12"/>
      <c r="AN21" s="12"/>
      <c r="AO21" s="12"/>
    </row>
    <row r="22" spans="1:42" s="5" customFormat="1" ht="15" x14ac:dyDescent="0.25">
      <c r="A22" s="5" t="s">
        <v>361</v>
      </c>
      <c r="B22" s="5" t="s">
        <v>362</v>
      </c>
      <c r="C22" s="5" t="s">
        <v>255</v>
      </c>
      <c r="D22" s="5" t="s">
        <v>253</v>
      </c>
      <c r="E22" s="8">
        <v>45839</v>
      </c>
      <c r="F22" s="8">
        <v>46023</v>
      </c>
      <c r="G22" s="7">
        <v>150000</v>
      </c>
      <c r="H22" s="7">
        <v>0</v>
      </c>
      <c r="I22" s="7">
        <v>150000</v>
      </c>
      <c r="J22" s="15">
        <f>+VLOOKUP(A22,'[1]REPORTE NOMINA PERSONAL TEM (2)'!A$2:K$277,8,0)</f>
        <v>4305</v>
      </c>
      <c r="K22" s="15">
        <f>+VLOOKUP(A22,'[1]REPORTE NOMINA PERSONAL TEM (2)'!A$1:K$277,9,0)</f>
        <v>23866.62</v>
      </c>
      <c r="L22" s="15">
        <f>+VLOOKUP(A22,'[1]REPORTE NOMINA PERSONAL TEM (2)'!A$2:K$277,10,0)</f>
        <v>4560</v>
      </c>
      <c r="M22" s="15">
        <f>+VLOOKUP(A22,'[1]REPORTE NOMINA PERSONAL TEM (2)'!$A$1:$K$277,11,0)</f>
        <v>25</v>
      </c>
      <c r="N22" s="15">
        <f t="shared" ref="N22" si="5">+J22+K22+M22+L22</f>
        <v>32756.62</v>
      </c>
      <c r="O22" s="15">
        <f t="shared" ref="O22" si="6">+I22-N22</f>
        <v>117243.38</v>
      </c>
      <c r="R22" s="12"/>
      <c r="S22" s="12"/>
      <c r="T22" s="12"/>
      <c r="U22" s="12"/>
      <c r="V22"/>
      <c r="W22"/>
      <c r="X22"/>
      <c r="Y22"/>
      <c r="Z22"/>
      <c r="AA22"/>
      <c r="AB22"/>
      <c r="AC22"/>
      <c r="AD22"/>
      <c r="AE22"/>
      <c r="AF22"/>
      <c r="AG22"/>
      <c r="AH22"/>
      <c r="AI22" s="12"/>
      <c r="AJ22" s="12"/>
      <c r="AK22" s="12"/>
      <c r="AL22" s="12"/>
      <c r="AM22"/>
      <c r="AN22" s="12"/>
      <c r="AO22" s="12"/>
      <c r="AP22" s="1"/>
    </row>
    <row r="23" spans="1:42" ht="12" customHeight="1" x14ac:dyDescent="0.25">
      <c r="A23" s="5" t="s">
        <v>167</v>
      </c>
      <c r="B23" s="5" t="s">
        <v>269</v>
      </c>
      <c r="C23" s="5" t="s">
        <v>255</v>
      </c>
      <c r="D23" s="5" t="s">
        <v>254</v>
      </c>
      <c r="E23" s="8">
        <v>45778</v>
      </c>
      <c r="F23" s="8">
        <v>45962</v>
      </c>
      <c r="G23" s="15">
        <v>128000</v>
      </c>
      <c r="H23" s="15">
        <v>0</v>
      </c>
      <c r="I23" s="15">
        <f t="shared" ref="I23:I52" si="7">+G23+H23</f>
        <v>128000</v>
      </c>
      <c r="J23" s="15">
        <f>+VLOOKUP(A23,'[1]REPORTE NOMINA PERSONAL TEM (2)'!A$2:K$277,8,0)</f>
        <v>3673.6</v>
      </c>
      <c r="K23" s="15">
        <f>+VLOOKUP(A23,'[1]REPORTE NOMINA PERSONAL TEM (2)'!A$1:K$277,9,0)</f>
        <v>18691.669999999998</v>
      </c>
      <c r="L23" s="15">
        <f>+VLOOKUP(A23,'[1]REPORTE NOMINA PERSONAL TEM (2)'!A$2:K$277,10,0)</f>
        <v>3891.2</v>
      </c>
      <c r="M23" s="15">
        <f>+VLOOKUP(A23,'[1]REPORTE NOMINA PERSONAL TEM (2)'!$A$1:$K$277,11,0)</f>
        <v>2586.96</v>
      </c>
      <c r="N23" s="15">
        <f t="shared" ref="N23:N52" si="8">+J23+K23+M23+L23</f>
        <v>28843.429999999997</v>
      </c>
      <c r="O23" s="15">
        <f t="shared" ref="O23:O52" si="9">+I23-N23</f>
        <v>99156.57</v>
      </c>
      <c r="P23" s="5"/>
      <c r="Q23" s="5"/>
      <c r="R23" s="12"/>
      <c r="S23" s="12"/>
      <c r="T23" s="12"/>
      <c r="U23" s="12"/>
      <c r="V23"/>
      <c r="W23"/>
      <c r="X23"/>
      <c r="Y23"/>
      <c r="Z23"/>
      <c r="AA23"/>
      <c r="AB23"/>
      <c r="AC23"/>
      <c r="AD23"/>
      <c r="AE23"/>
      <c r="AF23"/>
      <c r="AG23"/>
      <c r="AH23"/>
      <c r="AI23" s="12"/>
      <c r="AJ23" s="12"/>
      <c r="AK23" s="12"/>
      <c r="AL23" s="12"/>
      <c r="AM23"/>
      <c r="AN23" s="12"/>
      <c r="AO23" s="12"/>
    </row>
    <row r="24" spans="1:42" ht="12" customHeight="1" x14ac:dyDescent="0.25">
      <c r="A24" s="5" t="s">
        <v>163</v>
      </c>
      <c r="B24" s="5" t="s">
        <v>164</v>
      </c>
      <c r="C24" s="5" t="s">
        <v>255</v>
      </c>
      <c r="D24" s="5" t="s">
        <v>254</v>
      </c>
      <c r="E24" s="8">
        <v>45839</v>
      </c>
      <c r="F24" s="8">
        <v>46023</v>
      </c>
      <c r="G24" s="15">
        <v>128000</v>
      </c>
      <c r="H24" s="15">
        <v>0</v>
      </c>
      <c r="I24" s="15">
        <f t="shared" si="7"/>
        <v>128000</v>
      </c>
      <c r="J24" s="15">
        <f>+VLOOKUP(A24,'[1]REPORTE NOMINA PERSONAL TEM (2)'!A$2:K$277,8,0)</f>
        <v>3673.6</v>
      </c>
      <c r="K24" s="15">
        <f>+VLOOKUP(A24,'[1]REPORTE NOMINA PERSONAL TEM (2)'!A$1:K$277,9,0)</f>
        <v>18691.669999999998</v>
      </c>
      <c r="L24" s="15">
        <f>+VLOOKUP(A24,'[1]REPORTE NOMINA PERSONAL TEM (2)'!A$2:K$277,10,0)</f>
        <v>3891.2</v>
      </c>
      <c r="M24" s="15">
        <f>+VLOOKUP(A24,'[1]REPORTE NOMINA PERSONAL TEM (2)'!$A$1:$K$277,11,0)</f>
        <v>25</v>
      </c>
      <c r="N24" s="15">
        <f t="shared" si="8"/>
        <v>26281.469999999998</v>
      </c>
      <c r="O24" s="15">
        <f t="shared" si="9"/>
        <v>101718.53</v>
      </c>
      <c r="P24" s="5"/>
      <c r="Q24" s="5"/>
      <c r="R24" s="12"/>
      <c r="S24" s="12"/>
      <c r="T24" s="12"/>
      <c r="U24" s="12"/>
      <c r="V24"/>
      <c r="W24"/>
      <c r="X24"/>
      <c r="Y24"/>
      <c r="Z24"/>
      <c r="AA24"/>
      <c r="AB24"/>
      <c r="AC24"/>
      <c r="AD24"/>
      <c r="AE24"/>
      <c r="AF24"/>
      <c r="AG24"/>
      <c r="AH24"/>
      <c r="AI24" s="12"/>
      <c r="AJ24" s="12"/>
      <c r="AK24" s="12"/>
      <c r="AL24" s="12"/>
      <c r="AM24" s="12"/>
      <c r="AN24" s="12"/>
      <c r="AO24" s="12"/>
      <c r="AP24" s="5"/>
    </row>
    <row r="25" spans="1:42" ht="12" customHeight="1" x14ac:dyDescent="0.25">
      <c r="A25" s="5" t="s">
        <v>159</v>
      </c>
      <c r="B25" s="5" t="s">
        <v>274</v>
      </c>
      <c r="C25" s="5" t="s">
        <v>255</v>
      </c>
      <c r="D25" s="5" t="s">
        <v>254</v>
      </c>
      <c r="E25" s="8">
        <v>45839</v>
      </c>
      <c r="F25" s="8">
        <v>46023</v>
      </c>
      <c r="G25" s="15">
        <v>128000</v>
      </c>
      <c r="H25" s="15">
        <v>0</v>
      </c>
      <c r="I25" s="15">
        <f t="shared" si="7"/>
        <v>128000</v>
      </c>
      <c r="J25" s="15">
        <f>+VLOOKUP(A25,'[1]REPORTE NOMINA PERSONAL TEM (2)'!A$2:K$277,8,0)</f>
        <v>3673.6</v>
      </c>
      <c r="K25" s="15">
        <f>+VLOOKUP(A25,'[1]REPORTE NOMINA PERSONAL TEM (2)'!A$1:K$277,9,0)</f>
        <v>18691.669999999998</v>
      </c>
      <c r="L25" s="15">
        <f>+VLOOKUP(A25,'[1]REPORTE NOMINA PERSONAL TEM (2)'!A$2:K$277,10,0)</f>
        <v>3891.2</v>
      </c>
      <c r="M25" s="15">
        <f>+VLOOKUP(A25,'[1]REPORTE NOMINA PERSONAL TEM (2)'!$A$1:$K$277,11,0)</f>
        <v>665.49</v>
      </c>
      <c r="N25" s="15">
        <f t="shared" si="8"/>
        <v>26921.96</v>
      </c>
      <c r="O25" s="15">
        <f t="shared" si="9"/>
        <v>101078.04000000001</v>
      </c>
      <c r="P25" s="5"/>
      <c r="Q25" s="5"/>
      <c r="R25" s="12"/>
      <c r="S25" s="12"/>
      <c r="T25" s="12"/>
      <c r="U25" s="12"/>
      <c r="V25"/>
      <c r="W25"/>
      <c r="X25"/>
      <c r="Y25"/>
      <c r="Z25"/>
      <c r="AA25"/>
      <c r="AB25"/>
      <c r="AC25"/>
      <c r="AD25"/>
      <c r="AE25"/>
      <c r="AF25"/>
      <c r="AG25"/>
      <c r="AH25"/>
      <c r="AI25" s="12"/>
      <c r="AJ25" s="12"/>
      <c r="AK25" s="12"/>
      <c r="AL25" s="12"/>
      <c r="AM25"/>
      <c r="AN25" s="12"/>
      <c r="AO25" s="12"/>
    </row>
    <row r="26" spans="1:42" ht="12" customHeight="1" x14ac:dyDescent="0.25">
      <c r="A26" s="5" t="s">
        <v>383</v>
      </c>
      <c r="B26" s="5" t="s">
        <v>298</v>
      </c>
      <c r="C26" s="5" t="s">
        <v>255</v>
      </c>
      <c r="D26" s="5" t="s">
        <v>253</v>
      </c>
      <c r="E26" s="8">
        <v>45809</v>
      </c>
      <c r="F26" s="8">
        <v>45992</v>
      </c>
      <c r="G26" s="7">
        <v>128000</v>
      </c>
      <c r="H26" s="7">
        <v>0</v>
      </c>
      <c r="I26" s="15">
        <f t="shared" si="7"/>
        <v>128000</v>
      </c>
      <c r="J26" s="15">
        <f>+VLOOKUP(A26,'[1]REPORTE NOMINA PERSONAL TEM (2)'!A$2:K$277,8,0)</f>
        <v>3673.6</v>
      </c>
      <c r="K26" s="15">
        <f>+VLOOKUP(A26,'[1]REPORTE NOMINA PERSONAL TEM (2)'!A$1:K$277,9,0)</f>
        <v>18262.8</v>
      </c>
      <c r="L26" s="15">
        <f>+VLOOKUP(A26,'[1]REPORTE NOMINA PERSONAL TEM (2)'!A$2:K$277,10,0)</f>
        <v>3891.2</v>
      </c>
      <c r="M26" s="15">
        <f>+VLOOKUP(A26,'[1]REPORTE NOMINA PERSONAL TEM (2)'!$A$1:$K$277,11,0)</f>
        <v>1740.46</v>
      </c>
      <c r="N26" s="15">
        <f t="shared" si="8"/>
        <v>27568.059999999998</v>
      </c>
      <c r="O26" s="15">
        <f t="shared" si="9"/>
        <v>100431.94</v>
      </c>
      <c r="P26" s="5"/>
      <c r="Q26" s="5"/>
      <c r="R26" s="12"/>
      <c r="S26" s="12"/>
      <c r="T26" s="12"/>
      <c r="U26" s="12"/>
      <c r="V26"/>
      <c r="W26"/>
      <c r="X26"/>
      <c r="Y26"/>
      <c r="Z26"/>
      <c r="AA26"/>
      <c r="AB26"/>
      <c r="AC26"/>
      <c r="AD26"/>
      <c r="AE26"/>
      <c r="AF26"/>
      <c r="AG26"/>
      <c r="AH26"/>
      <c r="AI26" s="12"/>
      <c r="AJ26" s="12"/>
      <c r="AK26" s="12"/>
      <c r="AL26" s="12"/>
      <c r="AM26"/>
      <c r="AN26" s="12"/>
      <c r="AO26" s="12"/>
    </row>
    <row r="27" spans="1:42" ht="12" customHeight="1" x14ac:dyDescent="0.25">
      <c r="A27" s="5" t="s">
        <v>156</v>
      </c>
      <c r="B27" s="5" t="s">
        <v>308</v>
      </c>
      <c r="C27" s="5" t="s">
        <v>255</v>
      </c>
      <c r="D27" s="5" t="s">
        <v>253</v>
      </c>
      <c r="E27" s="8">
        <v>45809</v>
      </c>
      <c r="F27" s="8">
        <v>45993</v>
      </c>
      <c r="G27" s="7">
        <v>128000</v>
      </c>
      <c r="H27" s="7">
        <v>0</v>
      </c>
      <c r="I27" s="15">
        <f t="shared" si="7"/>
        <v>128000</v>
      </c>
      <c r="J27" s="15">
        <f>+VLOOKUP(A27,'[1]REPORTE NOMINA PERSONAL TEM (2)'!A$2:K$277,8,0)</f>
        <v>3673.6</v>
      </c>
      <c r="K27" s="15">
        <f>+VLOOKUP(A27,'[1]REPORTE NOMINA PERSONAL TEM (2)'!A$1:K$277,9,0)</f>
        <v>18691.669999999998</v>
      </c>
      <c r="L27" s="15">
        <f>+VLOOKUP(A27,'[1]REPORTE NOMINA PERSONAL TEM (2)'!A$2:K$277,10,0)</f>
        <v>3891.2</v>
      </c>
      <c r="M27" s="15">
        <f>+VLOOKUP(A27,'[1]REPORTE NOMINA PERSONAL TEM (2)'!$A$1:$K$277,11,0)</f>
        <v>20914.89</v>
      </c>
      <c r="N27" s="15">
        <f t="shared" si="8"/>
        <v>47171.359999999993</v>
      </c>
      <c r="O27" s="15">
        <f t="shared" si="9"/>
        <v>80828.640000000014</v>
      </c>
      <c r="P27" s="5"/>
      <c r="Q27" s="5"/>
      <c r="R27" s="12"/>
      <c r="S27" s="12"/>
      <c r="T27" s="12"/>
      <c r="U27" s="12"/>
      <c r="V27"/>
      <c r="W27"/>
      <c r="X27"/>
      <c r="Y27"/>
      <c r="Z27"/>
      <c r="AA27"/>
      <c r="AB27"/>
      <c r="AC27"/>
      <c r="AD27"/>
      <c r="AE27"/>
      <c r="AF27"/>
      <c r="AG27"/>
      <c r="AH27"/>
      <c r="AI27" s="12"/>
      <c r="AJ27" s="12"/>
      <c r="AK27" s="12"/>
      <c r="AL27" s="12"/>
      <c r="AM27" s="12"/>
      <c r="AN27" s="12"/>
      <c r="AO27" s="12"/>
    </row>
    <row r="28" spans="1:42" s="5" customFormat="1" ht="15" x14ac:dyDescent="0.25">
      <c r="A28" s="5" t="s">
        <v>364</v>
      </c>
      <c r="B28" s="5" t="s">
        <v>36</v>
      </c>
      <c r="C28" s="5" t="s">
        <v>255</v>
      </c>
      <c r="D28" s="5" t="s">
        <v>253</v>
      </c>
      <c r="E28" s="8">
        <v>45870</v>
      </c>
      <c r="F28" s="8">
        <v>46054</v>
      </c>
      <c r="G28" s="7">
        <v>105000</v>
      </c>
      <c r="H28" s="7">
        <v>0</v>
      </c>
      <c r="I28" s="7">
        <v>105000</v>
      </c>
      <c r="J28" s="15">
        <f>+VLOOKUP(A28,'[1]REPORTE NOMINA PERSONAL TEM (2)'!A$2:K$277,8,0)</f>
        <v>3013.5</v>
      </c>
      <c r="K28" s="15">
        <f>+VLOOKUP(A28,'[1]REPORTE NOMINA PERSONAL TEM (2)'!A$1:K$277,9,0)</f>
        <v>13281.49</v>
      </c>
      <c r="L28" s="15">
        <f>+VLOOKUP(A28,'[1]REPORTE NOMINA PERSONAL TEM (2)'!A$2:K$277,10,0)</f>
        <v>3192</v>
      </c>
      <c r="M28" s="15">
        <f>+VLOOKUP(A28,'[1]REPORTE NOMINA PERSONAL TEM (2)'!$A$1:$K$277,11,0)</f>
        <v>25</v>
      </c>
      <c r="N28" s="15">
        <f t="shared" si="8"/>
        <v>19511.989999999998</v>
      </c>
      <c r="O28" s="15">
        <f t="shared" si="9"/>
        <v>85488.010000000009</v>
      </c>
      <c r="R28" s="12"/>
      <c r="S28" s="12"/>
      <c r="T28" s="12"/>
      <c r="U28" s="12"/>
      <c r="V28"/>
      <c r="W28"/>
      <c r="X28"/>
      <c r="Y28"/>
      <c r="Z28"/>
      <c r="AA28"/>
      <c r="AB28"/>
      <c r="AC28"/>
      <c r="AD28"/>
      <c r="AE28"/>
      <c r="AF28"/>
      <c r="AG28"/>
      <c r="AH28"/>
      <c r="AI28" s="12"/>
      <c r="AJ28" s="12"/>
      <c r="AK28" s="12"/>
      <c r="AL28" s="12"/>
      <c r="AM28" s="12"/>
      <c r="AN28" s="12"/>
      <c r="AO28" s="12"/>
      <c r="AP28" s="1"/>
    </row>
    <row r="29" spans="1:42" ht="12" customHeight="1" x14ac:dyDescent="0.25">
      <c r="A29" s="5" t="s">
        <v>158</v>
      </c>
      <c r="B29" s="5" t="s">
        <v>13</v>
      </c>
      <c r="C29" s="5" t="s">
        <v>255</v>
      </c>
      <c r="D29" s="5" t="s">
        <v>253</v>
      </c>
      <c r="E29" s="8">
        <v>45809</v>
      </c>
      <c r="F29" s="8">
        <v>45994</v>
      </c>
      <c r="G29" s="7">
        <v>76000</v>
      </c>
      <c r="H29" s="7">
        <v>0</v>
      </c>
      <c r="I29" s="15">
        <f t="shared" si="7"/>
        <v>76000</v>
      </c>
      <c r="J29" s="15">
        <f>+VLOOKUP(A29,'[1]REPORTE NOMINA PERSONAL TEM (2)'!A$2:K$277,8,0)</f>
        <v>2181.1999999999998</v>
      </c>
      <c r="K29" s="15">
        <f>+VLOOKUP(A29,'[1]REPORTE NOMINA PERSONAL TEM (2)'!A$1:K$277,9,0)</f>
        <v>6497.56</v>
      </c>
      <c r="L29" s="15">
        <f>+VLOOKUP(A29,'[1]REPORTE NOMINA PERSONAL TEM (2)'!A$2:K$277,10,0)</f>
        <v>2310.4</v>
      </c>
      <c r="M29" s="15">
        <f>+VLOOKUP(A29,'[1]REPORTE NOMINA PERSONAL TEM (2)'!$A$1:$K$277,11,0)</f>
        <v>665.49</v>
      </c>
      <c r="N29" s="15">
        <f t="shared" si="8"/>
        <v>11654.65</v>
      </c>
      <c r="O29" s="15">
        <f t="shared" si="9"/>
        <v>64345.35</v>
      </c>
      <c r="P29" s="5"/>
      <c r="Q29" s="5"/>
      <c r="R29" s="12"/>
      <c r="S29" s="12"/>
      <c r="T29" s="12"/>
      <c r="U29" s="12"/>
      <c r="V29"/>
      <c r="W29"/>
      <c r="X29"/>
      <c r="Y29"/>
      <c r="Z29"/>
      <c r="AA29"/>
      <c r="AB29"/>
      <c r="AC29"/>
      <c r="AD29"/>
      <c r="AE29"/>
      <c r="AF29"/>
      <c r="AG29"/>
      <c r="AH29"/>
      <c r="AI29" s="12"/>
      <c r="AJ29" s="12"/>
      <c r="AK29" s="12"/>
      <c r="AL29" s="12"/>
      <c r="AM29"/>
      <c r="AN29" s="12"/>
      <c r="AO29" s="12"/>
    </row>
    <row r="30" spans="1:42" ht="12" customHeight="1" x14ac:dyDescent="0.25">
      <c r="A30" s="5" t="s">
        <v>165</v>
      </c>
      <c r="B30" s="5" t="s">
        <v>13</v>
      </c>
      <c r="C30" s="5" t="s">
        <v>255</v>
      </c>
      <c r="D30" s="5" t="s">
        <v>253</v>
      </c>
      <c r="E30" s="8">
        <v>45839</v>
      </c>
      <c r="F30" s="8">
        <v>46023</v>
      </c>
      <c r="G30" s="7">
        <v>76000</v>
      </c>
      <c r="H30" s="7">
        <v>0</v>
      </c>
      <c r="I30" s="15">
        <f t="shared" si="7"/>
        <v>76000</v>
      </c>
      <c r="J30" s="15">
        <f>+VLOOKUP(A30,'[1]REPORTE NOMINA PERSONAL TEM (2)'!A$2:K$277,8,0)</f>
        <v>2181.1999999999998</v>
      </c>
      <c r="K30" s="15">
        <f>+VLOOKUP(A30,'[1]REPORTE NOMINA PERSONAL TEM (2)'!A$1:K$277,9,0)</f>
        <v>6154.46</v>
      </c>
      <c r="L30" s="15">
        <f>+VLOOKUP(A30,'[1]REPORTE NOMINA PERSONAL TEM (2)'!A$2:K$277,10,0)</f>
        <v>2310.4</v>
      </c>
      <c r="M30" s="15">
        <f>+VLOOKUP(A30,'[1]REPORTE NOMINA PERSONAL TEM (2)'!$A$1:$K$277,11,0)</f>
        <v>1740.46</v>
      </c>
      <c r="N30" s="15">
        <f t="shared" si="8"/>
        <v>12386.519999999999</v>
      </c>
      <c r="O30" s="15">
        <f t="shared" si="9"/>
        <v>63613.48</v>
      </c>
      <c r="P30" s="5"/>
      <c r="Q30" s="5"/>
      <c r="R30" s="12"/>
      <c r="S30" s="12"/>
      <c r="T30" s="12"/>
      <c r="U30" s="12"/>
      <c r="V30"/>
      <c r="W30"/>
      <c r="X30"/>
      <c r="Y30"/>
      <c r="Z30"/>
      <c r="AA30"/>
      <c r="AB30"/>
      <c r="AC30"/>
      <c r="AD30"/>
      <c r="AE30"/>
      <c r="AF30"/>
      <c r="AG30"/>
      <c r="AH30"/>
      <c r="AI30" s="12"/>
      <c r="AJ30" s="12"/>
      <c r="AK30" s="12"/>
      <c r="AL30" s="12"/>
      <c r="AM30"/>
      <c r="AN30" s="12"/>
      <c r="AO30" s="12"/>
      <c r="AP30" s="5"/>
    </row>
    <row r="31" spans="1:42" ht="12" customHeight="1" x14ac:dyDescent="0.25">
      <c r="A31" s="5" t="s">
        <v>157</v>
      </c>
      <c r="B31" s="5" t="s">
        <v>13</v>
      </c>
      <c r="C31" s="5" t="s">
        <v>255</v>
      </c>
      <c r="D31" s="5" t="s">
        <v>253</v>
      </c>
      <c r="E31" s="8">
        <v>45809</v>
      </c>
      <c r="F31" s="8">
        <v>45992</v>
      </c>
      <c r="G31" s="7">
        <v>76000</v>
      </c>
      <c r="H31" s="7">
        <v>0</v>
      </c>
      <c r="I31" s="15">
        <f t="shared" si="7"/>
        <v>76000</v>
      </c>
      <c r="J31" s="15">
        <f>+VLOOKUP(A31,'[1]REPORTE NOMINA PERSONAL TEM (2)'!A$2:K$277,8,0)</f>
        <v>2181.1999999999998</v>
      </c>
      <c r="K31" s="15">
        <f>+VLOOKUP(A31,'[1]REPORTE NOMINA PERSONAL TEM (2)'!A$1:K$277,9,0)</f>
        <v>6497.56</v>
      </c>
      <c r="L31" s="15">
        <f>+VLOOKUP(A31,'[1]REPORTE NOMINA PERSONAL TEM (2)'!A$2:K$277,10,0)</f>
        <v>2310.4</v>
      </c>
      <c r="M31" s="15">
        <f>+VLOOKUP(A31,'[1]REPORTE NOMINA PERSONAL TEM (2)'!$A$1:$K$277,11,0)</f>
        <v>10025</v>
      </c>
      <c r="N31" s="15">
        <f t="shared" si="8"/>
        <v>21014.160000000003</v>
      </c>
      <c r="O31" s="15">
        <f t="shared" si="9"/>
        <v>54985.84</v>
      </c>
      <c r="P31" s="5"/>
      <c r="Q31" s="5"/>
      <c r="R31" s="12"/>
      <c r="S31" s="12"/>
      <c r="T31" s="12"/>
      <c r="U31" s="12"/>
      <c r="V31"/>
      <c r="W31"/>
      <c r="X31"/>
      <c r="Y31"/>
      <c r="Z31"/>
      <c r="AA31"/>
      <c r="AB31"/>
      <c r="AC31"/>
      <c r="AD31"/>
      <c r="AE31"/>
      <c r="AF31"/>
      <c r="AG31"/>
      <c r="AH31"/>
      <c r="AI31" s="12"/>
      <c r="AJ31" s="12"/>
      <c r="AK31" s="12"/>
      <c r="AL31" s="12"/>
      <c r="AM31"/>
      <c r="AN31" s="12"/>
      <c r="AO31" s="12"/>
    </row>
    <row r="32" spans="1:42" s="3" customFormat="1" ht="12" customHeight="1" x14ac:dyDescent="0.25">
      <c r="A32" s="10" t="s">
        <v>145</v>
      </c>
      <c r="B32" s="10" t="s">
        <v>146</v>
      </c>
      <c r="C32" s="10" t="s">
        <v>255</v>
      </c>
      <c r="D32" s="10" t="s">
        <v>254</v>
      </c>
      <c r="E32" s="9">
        <v>45870</v>
      </c>
      <c r="F32" s="9">
        <v>46054</v>
      </c>
      <c r="G32" s="15">
        <v>76000</v>
      </c>
      <c r="H32" s="15">
        <v>0</v>
      </c>
      <c r="I32" s="15">
        <f>+G32+H32</f>
        <v>76000</v>
      </c>
      <c r="J32" s="15">
        <f>+VLOOKUP(A32,'[1]REPORTE NOMINA PERSONAL TEM (2)'!A$2:K$277,8,0)</f>
        <v>2181.1999999999998</v>
      </c>
      <c r="K32" s="15">
        <f>+VLOOKUP(A32,'[1]REPORTE NOMINA PERSONAL TEM (2)'!A$1:K$277,9,0)</f>
        <v>6497.56</v>
      </c>
      <c r="L32" s="15">
        <f>+VLOOKUP(A32,'[1]REPORTE NOMINA PERSONAL TEM (2)'!A$2:K$277,10,0)</f>
        <v>2310.4</v>
      </c>
      <c r="M32" s="15">
        <f>+VLOOKUP(A32,'[1]REPORTE NOMINA PERSONAL TEM (2)'!$A$1:$K$277,11,0)</f>
        <v>25</v>
      </c>
      <c r="N32" s="15">
        <f t="shared" si="8"/>
        <v>11014.16</v>
      </c>
      <c r="O32" s="15">
        <f t="shared" si="9"/>
        <v>64985.84</v>
      </c>
      <c r="P32" s="10"/>
      <c r="Q32" s="10"/>
      <c r="R32" s="27"/>
      <c r="S32" s="27"/>
      <c r="T32" s="27"/>
      <c r="U32" s="27"/>
      <c r="V32" s="23"/>
      <c r="W32" s="23"/>
      <c r="X32" s="23"/>
      <c r="Y32" s="23"/>
      <c r="Z32" s="23"/>
      <c r="AA32" s="23"/>
      <c r="AB32" s="23"/>
      <c r="AC32" s="23"/>
      <c r="AD32" s="23"/>
      <c r="AE32" s="23"/>
      <c r="AF32" s="23"/>
      <c r="AG32" s="23"/>
      <c r="AH32" s="23"/>
      <c r="AI32" s="27"/>
      <c r="AJ32" s="27"/>
      <c r="AK32" s="27"/>
      <c r="AL32" s="27"/>
      <c r="AM32" s="23"/>
      <c r="AN32" s="27"/>
      <c r="AO32" s="27"/>
    </row>
    <row r="33" spans="1:42" ht="12" customHeight="1" x14ac:dyDescent="0.25">
      <c r="A33" s="5" t="s">
        <v>154</v>
      </c>
      <c r="B33" s="5" t="s">
        <v>155</v>
      </c>
      <c r="C33" s="5" t="s">
        <v>255</v>
      </c>
      <c r="D33" s="5" t="s">
        <v>253</v>
      </c>
      <c r="E33" s="8">
        <v>45778</v>
      </c>
      <c r="F33" s="8">
        <v>45962</v>
      </c>
      <c r="G33" s="7">
        <v>76000</v>
      </c>
      <c r="H33" s="7">
        <v>0</v>
      </c>
      <c r="I33" s="15">
        <f t="shared" si="7"/>
        <v>76000</v>
      </c>
      <c r="J33" s="15">
        <f>+VLOOKUP(A33,'[1]REPORTE NOMINA PERSONAL TEM (2)'!A$2:K$277,8,0)</f>
        <v>2181.1999999999998</v>
      </c>
      <c r="K33" s="15">
        <f>+VLOOKUP(A33,'[1]REPORTE NOMINA PERSONAL TEM (2)'!A$1:K$277,9,0)</f>
        <v>6497.56</v>
      </c>
      <c r="L33" s="15">
        <f>+VLOOKUP(A33,'[1]REPORTE NOMINA PERSONAL TEM (2)'!A$2:K$277,10,0)</f>
        <v>2310.4</v>
      </c>
      <c r="M33" s="15">
        <f>+VLOOKUP(A33,'[1]REPORTE NOMINA PERSONAL TEM (2)'!$A$1:$K$277,11,0)</f>
        <v>25</v>
      </c>
      <c r="N33" s="15">
        <f t="shared" si="8"/>
        <v>11014.16</v>
      </c>
      <c r="O33" s="15">
        <f t="shared" si="9"/>
        <v>64985.84</v>
      </c>
      <c r="P33" s="5"/>
      <c r="Q33" s="5"/>
      <c r="R33" s="12"/>
      <c r="S33" s="12"/>
      <c r="T33" s="12"/>
      <c r="U33" s="12"/>
      <c r="V33"/>
      <c r="W33"/>
      <c r="X33"/>
      <c r="Y33"/>
      <c r="Z33"/>
      <c r="AA33"/>
      <c r="AB33"/>
      <c r="AC33"/>
      <c r="AD33"/>
      <c r="AE33"/>
      <c r="AF33"/>
      <c r="AG33"/>
      <c r="AH33"/>
      <c r="AI33" s="12"/>
      <c r="AJ33"/>
      <c r="AK33"/>
      <c r="AL33"/>
      <c r="AM33"/>
      <c r="AN33" s="12"/>
      <c r="AO33" s="12"/>
    </row>
    <row r="34" spans="1:42" ht="12" customHeight="1" x14ac:dyDescent="0.25">
      <c r="A34" s="5" t="s">
        <v>150</v>
      </c>
      <c r="B34" s="5" t="s">
        <v>149</v>
      </c>
      <c r="C34" s="5" t="s">
        <v>255</v>
      </c>
      <c r="D34" s="5" t="s">
        <v>253</v>
      </c>
      <c r="E34" s="8">
        <v>45901</v>
      </c>
      <c r="F34" s="8">
        <v>46082</v>
      </c>
      <c r="G34" s="7">
        <v>76000</v>
      </c>
      <c r="H34" s="7">
        <v>0</v>
      </c>
      <c r="I34" s="15">
        <f t="shared" si="7"/>
        <v>76000</v>
      </c>
      <c r="J34" s="15">
        <f>+VLOOKUP(A34,'[1]REPORTE NOMINA PERSONAL TEM (2)'!A$2:K$277,8,0)</f>
        <v>2181.1999999999998</v>
      </c>
      <c r="K34" s="15">
        <f>+VLOOKUP(A34,'[1]REPORTE NOMINA PERSONAL TEM (2)'!A$1:K$277,9,0)</f>
        <v>6497.56</v>
      </c>
      <c r="L34" s="15">
        <f>+VLOOKUP(A34,'[1]REPORTE NOMINA PERSONAL TEM (2)'!A$2:K$277,10,0)</f>
        <v>2310.4</v>
      </c>
      <c r="M34" s="15">
        <f>+VLOOKUP(A34,'[1]REPORTE NOMINA PERSONAL TEM (2)'!$A$1:$K$277,11,0)</f>
        <v>12561.43</v>
      </c>
      <c r="N34" s="15">
        <f t="shared" si="8"/>
        <v>23550.590000000004</v>
      </c>
      <c r="O34" s="15">
        <f t="shared" si="9"/>
        <v>52449.409999999996</v>
      </c>
      <c r="P34" s="5"/>
      <c r="Q34" s="5"/>
      <c r="R34" s="12"/>
      <c r="S34" s="12"/>
      <c r="T34" s="12"/>
      <c r="U34" s="12"/>
      <c r="V34"/>
      <c r="W34"/>
      <c r="X34"/>
      <c r="Y34"/>
      <c r="Z34"/>
      <c r="AA34"/>
      <c r="AB34"/>
      <c r="AC34"/>
      <c r="AD34"/>
      <c r="AE34"/>
      <c r="AF34"/>
      <c r="AG34"/>
      <c r="AH34"/>
      <c r="AI34" s="12"/>
      <c r="AJ34" s="12"/>
      <c r="AK34" s="12"/>
      <c r="AL34" s="12"/>
      <c r="AM34"/>
      <c r="AN34" s="12"/>
      <c r="AO34" s="12"/>
    </row>
    <row r="35" spans="1:42" ht="12" customHeight="1" x14ac:dyDescent="0.25">
      <c r="A35" s="5" t="s">
        <v>148</v>
      </c>
      <c r="B35" s="5" t="s">
        <v>149</v>
      </c>
      <c r="C35" s="5" t="s">
        <v>255</v>
      </c>
      <c r="D35" s="5" t="s">
        <v>253</v>
      </c>
      <c r="E35" s="8">
        <v>45901</v>
      </c>
      <c r="F35" s="8">
        <v>46082</v>
      </c>
      <c r="G35" s="7">
        <v>76000</v>
      </c>
      <c r="H35" s="7">
        <v>0</v>
      </c>
      <c r="I35" s="15">
        <f t="shared" si="7"/>
        <v>76000</v>
      </c>
      <c r="J35" s="15">
        <f>+VLOOKUP(A35,'[1]REPORTE NOMINA PERSONAL TEM (2)'!A$2:K$277,8,0)</f>
        <v>2181.1999999999998</v>
      </c>
      <c r="K35" s="15">
        <f>+VLOOKUP(A35,'[1]REPORTE NOMINA PERSONAL TEM (2)'!A$1:K$277,9,0)</f>
        <v>6497.56</v>
      </c>
      <c r="L35" s="15">
        <f>+VLOOKUP(A35,'[1]REPORTE NOMINA PERSONAL TEM (2)'!A$2:K$277,10,0)</f>
        <v>2310.4</v>
      </c>
      <c r="M35" s="15">
        <f>+VLOOKUP(A35,'[1]REPORTE NOMINA PERSONAL TEM (2)'!$A$1:$K$277,11,0)</f>
        <v>25</v>
      </c>
      <c r="N35" s="15">
        <f t="shared" si="8"/>
        <v>11014.16</v>
      </c>
      <c r="O35" s="15">
        <f t="shared" si="9"/>
        <v>64985.84</v>
      </c>
      <c r="P35" s="5"/>
      <c r="Q35" s="5"/>
      <c r="R35" s="12"/>
      <c r="S35" s="12"/>
      <c r="T35" s="12"/>
      <c r="U35" s="12"/>
      <c r="V35"/>
      <c r="W35"/>
      <c r="X35"/>
      <c r="Y35"/>
      <c r="Z35"/>
      <c r="AA35"/>
      <c r="AB35"/>
      <c r="AC35"/>
      <c r="AD35"/>
      <c r="AE35"/>
      <c r="AF35"/>
      <c r="AG35"/>
      <c r="AH35"/>
      <c r="AI35" s="12"/>
      <c r="AJ35"/>
      <c r="AK35"/>
      <c r="AL35"/>
      <c r="AM35"/>
      <c r="AN35" s="12"/>
      <c r="AO35" s="12"/>
    </row>
    <row r="36" spans="1:42" ht="12" customHeight="1" x14ac:dyDescent="0.25">
      <c r="A36" s="5" t="s">
        <v>272</v>
      </c>
      <c r="B36" s="5" t="s">
        <v>23</v>
      </c>
      <c r="C36" s="5" t="s">
        <v>255</v>
      </c>
      <c r="D36" s="5" t="s">
        <v>253</v>
      </c>
      <c r="E36" s="8">
        <v>45839</v>
      </c>
      <c r="F36" s="8">
        <v>46023</v>
      </c>
      <c r="G36" s="7">
        <v>76000</v>
      </c>
      <c r="H36" s="7">
        <v>0</v>
      </c>
      <c r="I36" s="15">
        <f t="shared" si="7"/>
        <v>76000</v>
      </c>
      <c r="J36" s="15">
        <f>+VLOOKUP(A36,'[1]REPORTE NOMINA PERSONAL TEM (2)'!A$2:K$277,8,0)</f>
        <v>2181.1999999999998</v>
      </c>
      <c r="K36" s="15">
        <f>+VLOOKUP(A36,'[1]REPORTE NOMINA PERSONAL TEM (2)'!A$1:K$277,9,0)</f>
        <v>6497.56</v>
      </c>
      <c r="L36" s="15">
        <f>+VLOOKUP(A36,'[1]REPORTE NOMINA PERSONAL TEM (2)'!A$2:K$277,10,0)</f>
        <v>2310.4</v>
      </c>
      <c r="M36" s="15">
        <f>+VLOOKUP(A36,'[1]REPORTE NOMINA PERSONAL TEM (2)'!$A$1:$K$277,11,0)</f>
        <v>25</v>
      </c>
      <c r="N36" s="15">
        <f t="shared" si="8"/>
        <v>11014.16</v>
      </c>
      <c r="O36" s="15">
        <f t="shared" si="9"/>
        <v>64985.84</v>
      </c>
      <c r="P36" s="5"/>
      <c r="Q36" s="5"/>
      <c r="R36" s="12"/>
      <c r="S36" s="12"/>
      <c r="T36" s="12"/>
      <c r="U36" s="12"/>
      <c r="V36"/>
      <c r="W36"/>
      <c r="X36"/>
      <c r="Y36"/>
      <c r="Z36"/>
      <c r="AA36"/>
      <c r="AB36"/>
      <c r="AC36"/>
      <c r="AD36"/>
      <c r="AE36"/>
      <c r="AF36"/>
      <c r="AG36"/>
      <c r="AH36"/>
      <c r="AI36" s="12"/>
      <c r="AJ36" s="12"/>
      <c r="AK36" s="12"/>
      <c r="AL36" s="12"/>
      <c r="AM36" s="12"/>
      <c r="AN36" s="12"/>
      <c r="AO36" s="12"/>
    </row>
    <row r="37" spans="1:42" ht="12" customHeight="1" x14ac:dyDescent="0.25">
      <c r="A37" s="5" t="s">
        <v>144</v>
      </c>
      <c r="B37" s="5" t="s">
        <v>23</v>
      </c>
      <c r="C37" s="5" t="s">
        <v>255</v>
      </c>
      <c r="D37" s="5" t="s">
        <v>253</v>
      </c>
      <c r="E37" s="8">
        <v>45870</v>
      </c>
      <c r="F37" s="8">
        <v>46054</v>
      </c>
      <c r="G37" s="7">
        <v>66000</v>
      </c>
      <c r="H37" s="7">
        <v>0</v>
      </c>
      <c r="I37" s="15">
        <f t="shared" si="7"/>
        <v>66000</v>
      </c>
      <c r="J37" s="15">
        <f>+VLOOKUP(A37,'[1]REPORTE NOMINA PERSONAL TEM (2)'!A$2:K$277,8,0)</f>
        <v>1894.2</v>
      </c>
      <c r="K37" s="15">
        <f>+VLOOKUP(A37,'[1]REPORTE NOMINA PERSONAL TEM (2)'!A$1:K$277,9,0)</f>
        <v>4615.76</v>
      </c>
      <c r="L37" s="15">
        <f>+VLOOKUP(A37,'[1]REPORTE NOMINA PERSONAL TEM (2)'!A$2:K$277,10,0)</f>
        <v>2006.4</v>
      </c>
      <c r="M37" s="15">
        <f>+VLOOKUP(A37,'[1]REPORTE NOMINA PERSONAL TEM (2)'!$A$1:$K$277,11,0)</f>
        <v>25</v>
      </c>
      <c r="N37" s="15">
        <f t="shared" si="8"/>
        <v>8541.36</v>
      </c>
      <c r="O37" s="15">
        <f t="shared" si="9"/>
        <v>57458.64</v>
      </c>
      <c r="P37" s="5"/>
      <c r="Q37" s="5"/>
      <c r="R37" s="12"/>
      <c r="S37" s="12"/>
      <c r="T37" s="12"/>
      <c r="U37" s="12"/>
      <c r="V37"/>
      <c r="W37"/>
      <c r="X37"/>
      <c r="Y37"/>
      <c r="Z37"/>
      <c r="AA37"/>
      <c r="AB37"/>
      <c r="AC37"/>
      <c r="AD37"/>
      <c r="AE37"/>
      <c r="AF37"/>
      <c r="AG37"/>
      <c r="AH37"/>
      <c r="AI37" s="12"/>
      <c r="AJ37" s="12"/>
      <c r="AK37" s="12"/>
      <c r="AL37" s="12"/>
      <c r="AM37" s="12"/>
      <c r="AN37" s="12"/>
      <c r="AO37" s="12"/>
    </row>
    <row r="38" spans="1:42" ht="12" customHeight="1" x14ac:dyDescent="0.25">
      <c r="A38" s="5" t="s">
        <v>142</v>
      </c>
      <c r="B38" s="5" t="s">
        <v>23</v>
      </c>
      <c r="C38" s="5" t="s">
        <v>255</v>
      </c>
      <c r="D38" s="5" t="s">
        <v>253</v>
      </c>
      <c r="E38" s="8">
        <v>45839</v>
      </c>
      <c r="F38" s="8">
        <v>46023</v>
      </c>
      <c r="G38" s="7">
        <v>76000</v>
      </c>
      <c r="H38" s="7">
        <v>0</v>
      </c>
      <c r="I38" s="15">
        <f t="shared" si="7"/>
        <v>76000</v>
      </c>
      <c r="J38" s="15">
        <f>+VLOOKUP(A38,'[1]REPORTE NOMINA PERSONAL TEM (2)'!A$2:K$277,8,0)</f>
        <v>2181.1999999999998</v>
      </c>
      <c r="K38" s="15">
        <f>+VLOOKUP(A38,'[1]REPORTE NOMINA PERSONAL TEM (2)'!A$1:K$277,9,0)</f>
        <v>6497.56</v>
      </c>
      <c r="L38" s="15">
        <f>+VLOOKUP(A38,'[1]REPORTE NOMINA PERSONAL TEM (2)'!A$2:K$277,10,0)</f>
        <v>2310.4</v>
      </c>
      <c r="M38" s="15">
        <f>+VLOOKUP(A38,'[1]REPORTE NOMINA PERSONAL TEM (2)'!$A$1:$K$277,11,0)</f>
        <v>25</v>
      </c>
      <c r="N38" s="15">
        <f t="shared" si="8"/>
        <v>11014.16</v>
      </c>
      <c r="O38" s="15">
        <f t="shared" si="9"/>
        <v>64985.84</v>
      </c>
      <c r="P38" s="5"/>
      <c r="Q38" s="5"/>
      <c r="R38" s="12"/>
      <c r="S38" s="12"/>
      <c r="T38" s="12"/>
      <c r="U38" s="12"/>
      <c r="V38"/>
      <c r="W38"/>
      <c r="X38"/>
      <c r="Y38"/>
      <c r="Z38"/>
      <c r="AA38"/>
      <c r="AB38"/>
      <c r="AC38"/>
      <c r="AD38"/>
      <c r="AE38"/>
      <c r="AF38"/>
      <c r="AG38"/>
      <c r="AH38"/>
      <c r="AI38" s="12"/>
      <c r="AJ38" s="12"/>
      <c r="AK38" s="12"/>
      <c r="AL38" s="12"/>
      <c r="AM38"/>
      <c r="AN38" s="12"/>
      <c r="AO38" s="12"/>
    </row>
    <row r="39" spans="1:42" ht="12" customHeight="1" x14ac:dyDescent="0.25">
      <c r="A39" s="5" t="s">
        <v>162</v>
      </c>
      <c r="B39" s="5" t="s">
        <v>23</v>
      </c>
      <c r="C39" s="5" t="s">
        <v>255</v>
      </c>
      <c r="D39" s="5" t="s">
        <v>253</v>
      </c>
      <c r="E39" s="8">
        <v>45717</v>
      </c>
      <c r="F39" s="8">
        <v>45901</v>
      </c>
      <c r="G39" s="7">
        <v>76000</v>
      </c>
      <c r="H39" s="7">
        <v>0</v>
      </c>
      <c r="I39" s="15">
        <f t="shared" si="7"/>
        <v>76000</v>
      </c>
      <c r="J39" s="15">
        <f>+VLOOKUP(A39,'[1]REPORTE NOMINA PERSONAL TEM (2)'!A$2:K$277,8,0)</f>
        <v>2181.1999999999998</v>
      </c>
      <c r="K39" s="15">
        <f>+VLOOKUP(A39,'[1]REPORTE NOMINA PERSONAL TEM (2)'!A$1:K$277,9,0)</f>
        <v>6497.56</v>
      </c>
      <c r="L39" s="15">
        <f>+VLOOKUP(A39,'[1]REPORTE NOMINA PERSONAL TEM (2)'!A$2:K$277,10,0)</f>
        <v>2310.4</v>
      </c>
      <c r="M39" s="15">
        <f>+VLOOKUP(A39,'[1]REPORTE NOMINA PERSONAL TEM (2)'!$A$1:$K$277,11,0)</f>
        <v>36363.79</v>
      </c>
      <c r="N39" s="15">
        <f t="shared" si="8"/>
        <v>47352.950000000004</v>
      </c>
      <c r="O39" s="15">
        <f t="shared" si="9"/>
        <v>28647.049999999996</v>
      </c>
      <c r="P39" s="5"/>
      <c r="Q39" s="5"/>
      <c r="R39" s="12"/>
      <c r="S39" s="12"/>
      <c r="T39" s="12"/>
      <c r="U39" s="12"/>
      <c r="V39"/>
      <c r="W39"/>
      <c r="X39"/>
      <c r="Y39"/>
      <c r="Z39"/>
      <c r="AA39"/>
      <c r="AB39"/>
      <c r="AC39"/>
      <c r="AD39"/>
      <c r="AE39"/>
      <c r="AF39"/>
      <c r="AG39"/>
      <c r="AH39"/>
      <c r="AI39" s="12"/>
      <c r="AJ39" s="12"/>
      <c r="AK39" s="12"/>
      <c r="AL39" s="12"/>
      <c r="AM39" s="12"/>
      <c r="AN39" s="12"/>
      <c r="AO39" s="12"/>
    </row>
    <row r="40" spans="1:42" ht="12" customHeight="1" x14ac:dyDescent="0.25">
      <c r="A40" s="5" t="s">
        <v>360</v>
      </c>
      <c r="B40" s="5" t="s">
        <v>23</v>
      </c>
      <c r="C40" s="5" t="s">
        <v>255</v>
      </c>
      <c r="D40" s="5" t="s">
        <v>253</v>
      </c>
      <c r="E40" s="8">
        <v>45870</v>
      </c>
      <c r="F40" s="8">
        <v>46054</v>
      </c>
      <c r="G40" s="7">
        <v>76000</v>
      </c>
      <c r="I40" s="15">
        <f t="shared" si="7"/>
        <v>76000</v>
      </c>
      <c r="J40" s="15">
        <f>+VLOOKUP(A40,'[1]REPORTE NOMINA PERSONAL TEM (2)'!A$2:K$277,8,0)</f>
        <v>2181.1999999999998</v>
      </c>
      <c r="K40" s="15">
        <f>+VLOOKUP(A40,'[1]REPORTE NOMINA PERSONAL TEM (2)'!A$1:K$277,9,0)</f>
        <v>6497.56</v>
      </c>
      <c r="L40" s="15">
        <f>+VLOOKUP(A40,'[1]REPORTE NOMINA PERSONAL TEM (2)'!A$2:K$277,10,0)</f>
        <v>2310.4</v>
      </c>
      <c r="M40" s="15">
        <f>+VLOOKUP(A40,'[1]REPORTE NOMINA PERSONAL TEM (2)'!$A$1:$K$277,11,0)</f>
        <v>25</v>
      </c>
      <c r="N40" s="15">
        <f t="shared" si="8"/>
        <v>11014.16</v>
      </c>
      <c r="O40" s="15">
        <f t="shared" si="9"/>
        <v>64985.84</v>
      </c>
      <c r="P40" s="5"/>
      <c r="Q40" s="5"/>
      <c r="R40" s="12"/>
      <c r="S40" s="12"/>
      <c r="T40" s="12"/>
      <c r="U40" s="12"/>
      <c r="V40"/>
      <c r="W40"/>
      <c r="X40"/>
      <c r="Y40"/>
      <c r="Z40"/>
      <c r="AA40"/>
      <c r="AB40"/>
      <c r="AC40"/>
      <c r="AD40"/>
      <c r="AE40"/>
      <c r="AF40"/>
      <c r="AG40"/>
      <c r="AH40"/>
      <c r="AI40" s="12"/>
      <c r="AJ40" s="12"/>
      <c r="AK40" s="12"/>
      <c r="AL40" s="12"/>
      <c r="AM40"/>
      <c r="AN40" s="12"/>
      <c r="AO40" s="12"/>
    </row>
    <row r="41" spans="1:42" ht="12" customHeight="1" x14ac:dyDescent="0.25">
      <c r="A41" s="5" t="s">
        <v>377</v>
      </c>
      <c r="B41" s="5" t="s">
        <v>23</v>
      </c>
      <c r="C41" s="5" t="s">
        <v>255</v>
      </c>
      <c r="D41" s="5" t="s">
        <v>253</v>
      </c>
      <c r="E41" s="8">
        <v>45901</v>
      </c>
      <c r="F41" s="8">
        <v>46082</v>
      </c>
      <c r="G41" s="7">
        <v>76000</v>
      </c>
      <c r="H41" s="7">
        <v>0</v>
      </c>
      <c r="I41" s="15">
        <f t="shared" si="7"/>
        <v>76000</v>
      </c>
      <c r="J41" s="15">
        <f>+VLOOKUP(A41,'[1]REPORTE NOMINA PERSONAL TEM (2)'!A$2:K$277,8,0)</f>
        <v>2181.1999999999998</v>
      </c>
      <c r="K41" s="15">
        <f>+VLOOKUP(A41,'[1]REPORTE NOMINA PERSONAL TEM (2)'!A$1:K$277,9,0)</f>
        <v>6154.46</v>
      </c>
      <c r="L41" s="15">
        <f>+VLOOKUP(A41,'[1]REPORTE NOMINA PERSONAL TEM (2)'!A$2:K$277,10,0)</f>
        <v>2310.4</v>
      </c>
      <c r="M41" s="15">
        <f>+VLOOKUP(A41,'[1]REPORTE NOMINA PERSONAL TEM (2)'!$A$1:$K$277,11,0)</f>
        <v>7380.95</v>
      </c>
      <c r="N41" s="15">
        <f t="shared" si="8"/>
        <v>18027.010000000002</v>
      </c>
      <c r="O41" s="15">
        <f t="shared" si="9"/>
        <v>57972.99</v>
      </c>
      <c r="P41" s="5"/>
      <c r="Q41" s="5"/>
      <c r="R41" s="12"/>
      <c r="S41" s="12"/>
      <c r="T41" s="12"/>
      <c r="U41" s="12"/>
      <c r="V41"/>
      <c r="W41"/>
      <c r="X41"/>
      <c r="Y41"/>
      <c r="Z41"/>
      <c r="AA41"/>
      <c r="AB41"/>
      <c r="AC41"/>
      <c r="AD41"/>
      <c r="AE41"/>
      <c r="AF41"/>
      <c r="AG41"/>
      <c r="AH41"/>
      <c r="AI41" s="12"/>
      <c r="AJ41" s="12"/>
      <c r="AK41" s="12"/>
      <c r="AL41" s="12"/>
      <c r="AM41"/>
      <c r="AN41" s="12"/>
      <c r="AO41" s="12"/>
    </row>
    <row r="42" spans="1:42" ht="12" customHeight="1" x14ac:dyDescent="0.25">
      <c r="A42" s="5" t="s">
        <v>143</v>
      </c>
      <c r="B42" s="5" t="s">
        <v>23</v>
      </c>
      <c r="C42" s="5" t="s">
        <v>255</v>
      </c>
      <c r="D42" s="5" t="s">
        <v>253</v>
      </c>
      <c r="E42" s="8">
        <v>45870</v>
      </c>
      <c r="F42" s="8">
        <v>46054</v>
      </c>
      <c r="G42" s="15">
        <v>76000</v>
      </c>
      <c r="H42" s="15">
        <v>0</v>
      </c>
      <c r="I42" s="15">
        <f t="shared" si="7"/>
        <v>76000</v>
      </c>
      <c r="J42" s="15">
        <f>+VLOOKUP(A42,'[1]REPORTE NOMINA PERSONAL TEM (2)'!A$2:K$277,8,0)</f>
        <v>2181.1999999999998</v>
      </c>
      <c r="K42" s="15">
        <f>+VLOOKUP(A42,'[1]REPORTE NOMINA PERSONAL TEM (2)'!A$1:K$277,9,0)</f>
        <v>6497.56</v>
      </c>
      <c r="L42" s="15">
        <f>+VLOOKUP(A42,'[1]REPORTE NOMINA PERSONAL TEM (2)'!A$2:K$277,10,0)</f>
        <v>2310.4</v>
      </c>
      <c r="M42" s="15">
        <f>+VLOOKUP(A42,'[1]REPORTE NOMINA PERSONAL TEM (2)'!$A$1:$K$277,11,0)</f>
        <v>25</v>
      </c>
      <c r="N42" s="15">
        <f t="shared" si="8"/>
        <v>11014.16</v>
      </c>
      <c r="O42" s="15">
        <f t="shared" si="9"/>
        <v>64985.84</v>
      </c>
      <c r="P42" s="5"/>
      <c r="Q42" s="5"/>
      <c r="R42" s="12"/>
      <c r="S42" s="12"/>
      <c r="T42" s="12"/>
      <c r="U42" s="12"/>
      <c r="V42"/>
      <c r="W42"/>
      <c r="X42"/>
      <c r="Y42"/>
      <c r="Z42"/>
      <c r="AA42"/>
      <c r="AB42"/>
      <c r="AC42"/>
      <c r="AD42"/>
      <c r="AE42"/>
      <c r="AF42"/>
      <c r="AG42"/>
      <c r="AH42"/>
      <c r="AI42" s="12"/>
      <c r="AJ42" s="12"/>
      <c r="AK42" s="12"/>
      <c r="AL42" s="12"/>
      <c r="AM42"/>
      <c r="AN42" s="12"/>
      <c r="AO42" s="12"/>
    </row>
    <row r="43" spans="1:42" ht="12" customHeight="1" x14ac:dyDescent="0.25">
      <c r="A43" s="5" t="s">
        <v>153</v>
      </c>
      <c r="B43" s="5" t="s">
        <v>23</v>
      </c>
      <c r="C43" s="5" t="s">
        <v>255</v>
      </c>
      <c r="D43" s="5" t="s">
        <v>254</v>
      </c>
      <c r="E43" s="8">
        <v>45748</v>
      </c>
      <c r="F43" s="8">
        <v>45931</v>
      </c>
      <c r="G43" s="15">
        <v>65000</v>
      </c>
      <c r="H43" s="15">
        <v>0</v>
      </c>
      <c r="I43" s="15">
        <f t="shared" si="7"/>
        <v>65000</v>
      </c>
      <c r="J43" s="15">
        <f>+VLOOKUP(A43,'[1]REPORTE NOMINA PERSONAL TEM (2)'!A$2:K$277,8,0)</f>
        <v>1865.5</v>
      </c>
      <c r="K43" s="15">
        <f>+VLOOKUP(A43,'[1]REPORTE NOMINA PERSONAL TEM (2)'!A$1:K$277,9,0)</f>
        <v>4427.58</v>
      </c>
      <c r="L43" s="15">
        <f>+VLOOKUP(A43,'[1]REPORTE NOMINA PERSONAL TEM (2)'!A$2:K$277,10,0)</f>
        <v>1976</v>
      </c>
      <c r="M43" s="15">
        <f>+VLOOKUP(A43,'[1]REPORTE NOMINA PERSONAL TEM (2)'!$A$1:$K$277,11,0)</f>
        <v>25</v>
      </c>
      <c r="N43" s="15">
        <f t="shared" si="8"/>
        <v>8294.08</v>
      </c>
      <c r="O43" s="15">
        <f t="shared" si="9"/>
        <v>56705.919999999998</v>
      </c>
      <c r="P43" s="5"/>
      <c r="Q43" s="5"/>
      <c r="R43" s="12"/>
      <c r="S43" s="12"/>
      <c r="T43" s="12"/>
      <c r="U43" s="12"/>
      <c r="V43"/>
      <c r="W43"/>
      <c r="X43"/>
      <c r="Y43"/>
      <c r="Z43"/>
      <c r="AA43"/>
      <c r="AB43"/>
      <c r="AC43"/>
      <c r="AD43"/>
      <c r="AE43"/>
      <c r="AF43"/>
      <c r="AG43"/>
      <c r="AH43"/>
      <c r="AI43" s="12"/>
      <c r="AJ43" s="12"/>
      <c r="AK43" s="12"/>
      <c r="AL43" s="12"/>
      <c r="AM43" s="12"/>
      <c r="AN43" s="12"/>
      <c r="AO43" s="12"/>
    </row>
    <row r="44" spans="1:42" ht="12" customHeight="1" x14ac:dyDescent="0.25">
      <c r="A44" s="5" t="s">
        <v>333</v>
      </c>
      <c r="B44" s="5" t="s">
        <v>23</v>
      </c>
      <c r="C44" s="5" t="s">
        <v>255</v>
      </c>
      <c r="D44" s="5" t="s">
        <v>253</v>
      </c>
      <c r="E44" s="8">
        <v>45839</v>
      </c>
      <c r="F44" s="8">
        <v>46023</v>
      </c>
      <c r="G44" s="15">
        <v>76000</v>
      </c>
      <c r="H44" s="15"/>
      <c r="I44" s="15">
        <f t="shared" si="7"/>
        <v>76000</v>
      </c>
      <c r="J44" s="15">
        <f>+VLOOKUP(A44,'[1]REPORTE NOMINA PERSONAL TEM (2)'!A$2:K$277,8,0)</f>
        <v>2181.1999999999998</v>
      </c>
      <c r="K44" s="15">
        <f>+VLOOKUP(A44,'[1]REPORTE NOMINA PERSONAL TEM (2)'!A$1:K$277,9,0)</f>
        <v>6497.56</v>
      </c>
      <c r="L44" s="15">
        <f>+VLOOKUP(A44,'[1]REPORTE NOMINA PERSONAL TEM (2)'!A$2:K$277,10,0)</f>
        <v>2310.4</v>
      </c>
      <c r="M44" s="15">
        <f>+VLOOKUP(A44,'[1]REPORTE NOMINA PERSONAL TEM (2)'!$A$1:$K$277,11,0)</f>
        <v>25</v>
      </c>
      <c r="N44" s="15">
        <f t="shared" si="8"/>
        <v>11014.16</v>
      </c>
      <c r="O44" s="15">
        <f t="shared" si="9"/>
        <v>64985.84</v>
      </c>
      <c r="P44" s="5"/>
      <c r="Q44" s="5"/>
      <c r="R44" s="12"/>
      <c r="S44" s="12"/>
      <c r="T44" s="12"/>
      <c r="U44" s="12"/>
      <c r="V44"/>
      <c r="W44"/>
      <c r="X44"/>
      <c r="Y44"/>
      <c r="Z44"/>
      <c r="AA44"/>
      <c r="AB44"/>
      <c r="AC44"/>
      <c r="AD44"/>
      <c r="AE44"/>
      <c r="AF44"/>
      <c r="AG44"/>
      <c r="AH44"/>
      <c r="AI44" s="12"/>
      <c r="AJ44" s="12"/>
      <c r="AK44" s="12"/>
      <c r="AL44" s="12"/>
      <c r="AM44"/>
      <c r="AN44" s="12"/>
      <c r="AO44" s="12"/>
    </row>
    <row r="45" spans="1:42" ht="12" customHeight="1" x14ac:dyDescent="0.25">
      <c r="A45" s="5" t="s">
        <v>151</v>
      </c>
      <c r="B45" s="5" t="s">
        <v>23</v>
      </c>
      <c r="C45" s="5" t="s">
        <v>255</v>
      </c>
      <c r="D45" s="5" t="s">
        <v>254</v>
      </c>
      <c r="E45" s="8">
        <v>45901</v>
      </c>
      <c r="F45" s="8">
        <v>46082</v>
      </c>
      <c r="G45" s="15">
        <v>76000</v>
      </c>
      <c r="H45" s="15">
        <v>0</v>
      </c>
      <c r="I45" s="15">
        <f t="shared" si="7"/>
        <v>76000</v>
      </c>
      <c r="J45" s="15">
        <f>+VLOOKUP(A45,'[1]REPORTE NOMINA PERSONAL TEM (2)'!A$2:K$277,8,0)</f>
        <v>2181.1999999999998</v>
      </c>
      <c r="K45" s="15">
        <f>+VLOOKUP(A45,'[1]REPORTE NOMINA PERSONAL TEM (2)'!A$1:K$277,9,0)</f>
        <v>6154.46</v>
      </c>
      <c r="L45" s="15">
        <f>+VLOOKUP(A45,'[1]REPORTE NOMINA PERSONAL TEM (2)'!A$2:K$277,10,0)</f>
        <v>2310.4</v>
      </c>
      <c r="M45" s="15">
        <f>+VLOOKUP(A45,'[1]REPORTE NOMINA PERSONAL TEM (2)'!$A$1:$K$277,11,0)</f>
        <v>29665.79</v>
      </c>
      <c r="N45" s="15">
        <f t="shared" si="8"/>
        <v>40311.85</v>
      </c>
      <c r="O45" s="15">
        <f t="shared" si="9"/>
        <v>35688.15</v>
      </c>
      <c r="P45" s="5"/>
      <c r="Q45" s="5"/>
      <c r="R45" s="12"/>
      <c r="S45" s="12"/>
      <c r="T45" s="12"/>
      <c r="U45" s="12"/>
      <c r="V45"/>
      <c r="W45"/>
      <c r="X45"/>
      <c r="Y45"/>
      <c r="Z45"/>
      <c r="AA45"/>
      <c r="AB45"/>
      <c r="AC45"/>
      <c r="AD45"/>
      <c r="AE45"/>
      <c r="AF45"/>
      <c r="AG45"/>
      <c r="AH45"/>
      <c r="AI45" s="12"/>
      <c r="AJ45" s="12"/>
      <c r="AK45" s="12"/>
      <c r="AL45" s="12"/>
      <c r="AM45"/>
      <c r="AN45" s="12"/>
      <c r="AO45" s="12"/>
    </row>
    <row r="46" spans="1:42" ht="12" customHeight="1" x14ac:dyDescent="0.25">
      <c r="A46" s="5" t="s">
        <v>141</v>
      </c>
      <c r="B46" s="5" t="s">
        <v>23</v>
      </c>
      <c r="C46" s="5" t="s">
        <v>255</v>
      </c>
      <c r="D46" s="5" t="s">
        <v>253</v>
      </c>
      <c r="E46" s="8">
        <v>45901</v>
      </c>
      <c r="F46" s="8">
        <v>46082</v>
      </c>
      <c r="G46" s="15">
        <v>76000</v>
      </c>
      <c r="H46" s="15">
        <v>0</v>
      </c>
      <c r="I46" s="15">
        <f t="shared" si="7"/>
        <v>76000</v>
      </c>
      <c r="J46" s="15">
        <f>+VLOOKUP(A46,'[1]REPORTE NOMINA PERSONAL TEM (2)'!A$2:K$277,8,0)</f>
        <v>2181.1999999999998</v>
      </c>
      <c r="K46" s="15">
        <f>+VLOOKUP(A46,'[1]REPORTE NOMINA PERSONAL TEM (2)'!A$1:K$277,9,0)</f>
        <v>6497.56</v>
      </c>
      <c r="L46" s="15">
        <f>+VLOOKUP(A46,'[1]REPORTE NOMINA PERSONAL TEM (2)'!A$2:K$277,10,0)</f>
        <v>2310.4</v>
      </c>
      <c r="M46" s="15">
        <f>+VLOOKUP(A46,'[1]REPORTE NOMINA PERSONAL TEM (2)'!$A$1:$K$277,11,0)</f>
        <v>25</v>
      </c>
      <c r="N46" s="15">
        <f t="shared" si="8"/>
        <v>11014.16</v>
      </c>
      <c r="O46" s="15">
        <f t="shared" si="9"/>
        <v>64985.84</v>
      </c>
      <c r="P46" s="5"/>
      <c r="Q46" s="5"/>
      <c r="R46" s="12"/>
      <c r="S46" s="12"/>
      <c r="T46" s="12"/>
      <c r="U46" s="12"/>
      <c r="V46"/>
      <c r="W46"/>
      <c r="X46"/>
      <c r="Y46"/>
      <c r="Z46"/>
      <c r="AA46"/>
      <c r="AB46"/>
      <c r="AC46"/>
      <c r="AD46"/>
      <c r="AE46"/>
      <c r="AF46"/>
      <c r="AG46"/>
      <c r="AH46"/>
      <c r="AI46" s="12"/>
      <c r="AJ46" s="12"/>
      <c r="AK46" s="12"/>
      <c r="AL46" s="12"/>
      <c r="AM46"/>
      <c r="AN46" s="12"/>
      <c r="AO46" s="12"/>
    </row>
    <row r="47" spans="1:42" s="5" customFormat="1" ht="15" x14ac:dyDescent="0.25">
      <c r="A47" s="5" t="s">
        <v>363</v>
      </c>
      <c r="B47" s="5" t="s">
        <v>23</v>
      </c>
      <c r="C47" s="5" t="s">
        <v>255</v>
      </c>
      <c r="D47" s="5" t="s">
        <v>253</v>
      </c>
      <c r="E47" s="8">
        <v>45870</v>
      </c>
      <c r="F47" s="8">
        <v>46054</v>
      </c>
      <c r="G47" s="15">
        <v>76000</v>
      </c>
      <c r="H47" s="5">
        <v>0</v>
      </c>
      <c r="I47" s="15">
        <f t="shared" si="7"/>
        <v>76000</v>
      </c>
      <c r="J47" s="15">
        <f>+VLOOKUP(A47,'[1]REPORTE NOMINA PERSONAL TEM (2)'!A$2:K$277,8,0)</f>
        <v>2181.1999999999998</v>
      </c>
      <c r="K47" s="15">
        <f>+VLOOKUP(A47,'[1]REPORTE NOMINA PERSONAL TEM (2)'!A$1:K$277,9,0)</f>
        <v>6497.56</v>
      </c>
      <c r="L47" s="15">
        <f>+VLOOKUP(A47,'[1]REPORTE NOMINA PERSONAL TEM (2)'!A$2:K$277,10,0)</f>
        <v>2310.4</v>
      </c>
      <c r="M47" s="15">
        <f>+VLOOKUP(A47,'[1]REPORTE NOMINA PERSONAL TEM (2)'!$A$1:$K$277,11,0)</f>
        <v>25</v>
      </c>
      <c r="N47" s="15">
        <f t="shared" si="8"/>
        <v>11014.16</v>
      </c>
      <c r="O47" s="15">
        <f t="shared" si="9"/>
        <v>64985.84</v>
      </c>
      <c r="R47" s="12"/>
      <c r="S47" s="12"/>
      <c r="T47" s="12"/>
      <c r="U47" s="12"/>
      <c r="V47"/>
      <c r="W47"/>
      <c r="X47"/>
      <c r="Y47"/>
      <c r="Z47"/>
      <c r="AA47"/>
      <c r="AB47"/>
      <c r="AC47"/>
      <c r="AD47"/>
      <c r="AE47"/>
      <c r="AF47"/>
      <c r="AG47"/>
      <c r="AH47"/>
      <c r="AI47" s="12"/>
      <c r="AJ47" s="12"/>
      <c r="AK47" s="12"/>
      <c r="AL47" s="12"/>
      <c r="AM47"/>
      <c r="AN47" s="12"/>
      <c r="AO47" s="12"/>
      <c r="AP47" s="1"/>
    </row>
    <row r="48" spans="1:42" ht="12" customHeight="1" x14ac:dyDescent="0.25">
      <c r="A48" s="5" t="s">
        <v>160</v>
      </c>
      <c r="B48" s="5" t="s">
        <v>90</v>
      </c>
      <c r="C48" s="5" t="s">
        <v>255</v>
      </c>
      <c r="D48" s="5" t="s">
        <v>253</v>
      </c>
      <c r="E48" s="8">
        <v>45931</v>
      </c>
      <c r="F48" s="8">
        <v>46113</v>
      </c>
      <c r="G48" s="15">
        <v>55000</v>
      </c>
      <c r="H48" s="15">
        <v>0</v>
      </c>
      <c r="I48" s="15">
        <f t="shared" si="7"/>
        <v>55000</v>
      </c>
      <c r="J48" s="15">
        <f>+VLOOKUP(A48,'[1]REPORTE NOMINA PERSONAL TEM (2)'!A$2:K$277,8,0)</f>
        <v>1578.5</v>
      </c>
      <c r="K48" s="15">
        <f>+VLOOKUP(A48,'[1]REPORTE NOMINA PERSONAL TEM (2)'!A$1:K$277,9,0)</f>
        <v>2559.6799999999998</v>
      </c>
      <c r="L48" s="15">
        <f>+VLOOKUP(A48,'[1]REPORTE NOMINA PERSONAL TEM (2)'!A$2:K$277,10,0)</f>
        <v>1672</v>
      </c>
      <c r="M48" s="15">
        <f>+VLOOKUP(A48,'[1]REPORTE NOMINA PERSONAL TEM (2)'!$A$1:$K$277,11,0)</f>
        <v>25</v>
      </c>
      <c r="N48" s="15">
        <f t="shared" si="8"/>
        <v>5835.18</v>
      </c>
      <c r="O48" s="15">
        <f t="shared" si="9"/>
        <v>49164.82</v>
      </c>
      <c r="P48" s="5"/>
      <c r="Q48" s="5"/>
      <c r="R48" s="12"/>
      <c r="S48" s="12"/>
      <c r="T48" s="12"/>
      <c r="U48" s="12"/>
      <c r="V48"/>
      <c r="W48"/>
      <c r="X48"/>
      <c r="Y48"/>
      <c r="Z48"/>
      <c r="AA48"/>
      <c r="AB48"/>
      <c r="AC48"/>
      <c r="AD48"/>
      <c r="AE48"/>
      <c r="AF48"/>
      <c r="AG48"/>
      <c r="AH48"/>
      <c r="AI48" s="12"/>
      <c r="AJ48" s="12"/>
      <c r="AK48" s="12"/>
      <c r="AL48" s="12"/>
      <c r="AM48"/>
      <c r="AN48" s="12"/>
      <c r="AO48" s="12"/>
    </row>
    <row r="49" spans="1:42" ht="12" customHeight="1" x14ac:dyDescent="0.25">
      <c r="A49" s="5" t="s">
        <v>152</v>
      </c>
      <c r="B49" s="5" t="s">
        <v>90</v>
      </c>
      <c r="C49" s="5" t="s">
        <v>255</v>
      </c>
      <c r="D49" s="5" t="s">
        <v>253</v>
      </c>
      <c r="E49" s="8">
        <v>45901</v>
      </c>
      <c r="F49" s="8">
        <v>46082</v>
      </c>
      <c r="G49" s="15">
        <v>55000</v>
      </c>
      <c r="H49" s="15">
        <v>0</v>
      </c>
      <c r="I49" s="15">
        <f t="shared" si="7"/>
        <v>55000</v>
      </c>
      <c r="J49" s="15">
        <f>+VLOOKUP(A49,'[1]REPORTE NOMINA PERSONAL TEM (2)'!A$2:K$277,8,0)</f>
        <v>1578.5</v>
      </c>
      <c r="K49" s="15">
        <f>+VLOOKUP(A49,'[1]REPORTE NOMINA PERSONAL TEM (2)'!A$1:K$277,9,0)</f>
        <v>2559.6799999999998</v>
      </c>
      <c r="L49" s="15">
        <f>+VLOOKUP(A49,'[1]REPORTE NOMINA PERSONAL TEM (2)'!A$2:K$277,10,0)</f>
        <v>1672</v>
      </c>
      <c r="M49" s="15">
        <f>+VLOOKUP(A49,'[1]REPORTE NOMINA PERSONAL TEM (2)'!$A$1:$K$277,11,0)</f>
        <v>25</v>
      </c>
      <c r="N49" s="15">
        <f t="shared" si="8"/>
        <v>5835.18</v>
      </c>
      <c r="O49" s="15">
        <f t="shared" si="9"/>
        <v>49164.82</v>
      </c>
      <c r="P49" s="5"/>
      <c r="Q49" s="5"/>
      <c r="R49" s="12"/>
      <c r="S49" s="12"/>
      <c r="T49" s="12"/>
      <c r="U49" s="12"/>
      <c r="V49"/>
      <c r="W49"/>
      <c r="X49"/>
      <c r="Y49"/>
      <c r="Z49"/>
      <c r="AA49"/>
      <c r="AB49"/>
      <c r="AC49"/>
      <c r="AD49"/>
      <c r="AE49"/>
      <c r="AF49"/>
      <c r="AG49"/>
      <c r="AH49"/>
      <c r="AI49" s="12"/>
      <c r="AJ49" s="12"/>
      <c r="AK49" s="12"/>
      <c r="AL49" s="12"/>
      <c r="AM49"/>
      <c r="AN49" s="12"/>
      <c r="AO49" s="12"/>
      <c r="AP49" s="5"/>
    </row>
    <row r="50" spans="1:42" ht="12" customHeight="1" x14ac:dyDescent="0.25">
      <c r="A50" s="5" t="s">
        <v>273</v>
      </c>
      <c r="B50" s="5" t="s">
        <v>16</v>
      </c>
      <c r="C50" s="5" t="s">
        <v>255</v>
      </c>
      <c r="D50" s="5" t="s">
        <v>254</v>
      </c>
      <c r="E50" s="8">
        <v>45839</v>
      </c>
      <c r="F50" s="8">
        <v>46023</v>
      </c>
      <c r="G50" s="15">
        <v>55000</v>
      </c>
      <c r="H50" s="15">
        <v>0</v>
      </c>
      <c r="I50" s="15">
        <f t="shared" si="7"/>
        <v>55000</v>
      </c>
      <c r="J50" s="15">
        <f>+VLOOKUP(A50,'[1]REPORTE NOMINA PERSONAL TEM (2)'!A$2:K$277,8,0)</f>
        <v>1578.5</v>
      </c>
      <c r="K50" s="15">
        <f>+VLOOKUP(A50,'[1]REPORTE NOMINA PERSONAL TEM (2)'!A$1:K$277,9,0)</f>
        <v>2559.6799999999998</v>
      </c>
      <c r="L50" s="15">
        <f>+VLOOKUP(A50,'[1]REPORTE NOMINA PERSONAL TEM (2)'!A$2:K$277,10,0)</f>
        <v>1672</v>
      </c>
      <c r="M50" s="15">
        <f>+VLOOKUP(A50,'[1]REPORTE NOMINA PERSONAL TEM (2)'!$A$1:$K$277,11,0)</f>
        <v>20946.900000000001</v>
      </c>
      <c r="N50" s="15">
        <f t="shared" si="8"/>
        <v>26757.08</v>
      </c>
      <c r="O50" s="15">
        <f t="shared" si="9"/>
        <v>28242.92</v>
      </c>
      <c r="P50" s="5"/>
      <c r="Q50" s="5"/>
      <c r="R50" s="12"/>
      <c r="S50" s="12"/>
      <c r="T50" s="12"/>
      <c r="U50" s="12"/>
      <c r="V50"/>
      <c r="W50"/>
      <c r="X50"/>
      <c r="Y50"/>
      <c r="Z50"/>
      <c r="AA50"/>
      <c r="AB50"/>
      <c r="AC50"/>
      <c r="AD50"/>
      <c r="AE50"/>
      <c r="AF50"/>
      <c r="AG50"/>
      <c r="AH50"/>
      <c r="AI50" s="12"/>
      <c r="AJ50" s="12"/>
      <c r="AK50" s="12"/>
      <c r="AL50" s="12"/>
      <c r="AM50" s="12"/>
      <c r="AN50" s="12"/>
      <c r="AO50" s="12"/>
    </row>
    <row r="51" spans="1:42" ht="12" customHeight="1" x14ac:dyDescent="0.25">
      <c r="A51" s="5" t="s">
        <v>281</v>
      </c>
      <c r="B51" s="5" t="s">
        <v>16</v>
      </c>
      <c r="C51" s="5" t="s">
        <v>255</v>
      </c>
      <c r="D51" s="5" t="s">
        <v>253</v>
      </c>
      <c r="E51" s="8">
        <v>45870</v>
      </c>
      <c r="F51" s="8">
        <v>46054</v>
      </c>
      <c r="G51" s="15">
        <v>55000</v>
      </c>
      <c r="H51" s="15">
        <v>0</v>
      </c>
      <c r="I51" s="15">
        <f t="shared" si="7"/>
        <v>55000</v>
      </c>
      <c r="J51" s="15">
        <f>+VLOOKUP(A51,'[1]REPORTE NOMINA PERSONAL TEM (2)'!A$2:K$277,8,0)</f>
        <v>1578.5</v>
      </c>
      <c r="K51" s="15">
        <f>+VLOOKUP(A51,'[1]REPORTE NOMINA PERSONAL TEM (2)'!A$1:K$277,9,0)</f>
        <v>2559.6799999999998</v>
      </c>
      <c r="L51" s="15">
        <f>+VLOOKUP(A51,'[1]REPORTE NOMINA PERSONAL TEM (2)'!A$2:K$277,10,0)</f>
        <v>1672</v>
      </c>
      <c r="M51" s="15">
        <f>+VLOOKUP(A51,'[1]REPORTE NOMINA PERSONAL TEM (2)'!$A$1:$K$277,11,0)</f>
        <v>7561.37</v>
      </c>
      <c r="N51" s="15">
        <f t="shared" si="8"/>
        <v>13371.55</v>
      </c>
      <c r="O51" s="15">
        <f t="shared" si="9"/>
        <v>41628.449999999997</v>
      </c>
      <c r="P51" s="5"/>
      <c r="Q51" s="5"/>
      <c r="R51" s="12"/>
      <c r="S51" s="12"/>
      <c r="T51" s="12"/>
      <c r="U51" s="12"/>
      <c r="V51"/>
      <c r="W51"/>
      <c r="X51"/>
      <c r="Y51"/>
      <c r="Z51"/>
      <c r="AA51"/>
      <c r="AB51"/>
      <c r="AC51"/>
      <c r="AD51"/>
      <c r="AE51"/>
      <c r="AF51"/>
      <c r="AG51"/>
      <c r="AH51"/>
      <c r="AI51" s="12"/>
      <c r="AJ51" s="12"/>
      <c r="AK51" s="12"/>
      <c r="AL51" s="12"/>
      <c r="AM51"/>
      <c r="AN51" s="12"/>
      <c r="AO51" s="12"/>
    </row>
    <row r="52" spans="1:42" ht="12" customHeight="1" x14ac:dyDescent="0.25">
      <c r="A52" s="5" t="s">
        <v>161</v>
      </c>
      <c r="B52" s="5" t="s">
        <v>16</v>
      </c>
      <c r="C52" s="5" t="s">
        <v>255</v>
      </c>
      <c r="D52" s="5" t="s">
        <v>253</v>
      </c>
      <c r="E52" s="8">
        <v>45901</v>
      </c>
      <c r="F52" s="8">
        <v>46082</v>
      </c>
      <c r="G52" s="15">
        <v>40000</v>
      </c>
      <c r="H52" s="15">
        <v>0</v>
      </c>
      <c r="I52" s="15">
        <f t="shared" si="7"/>
        <v>40000</v>
      </c>
      <c r="J52" s="15">
        <f>+VLOOKUP(A52,'[1]REPORTE NOMINA PERSONAL TEM (2)'!A$2:K$277,8,0)</f>
        <v>1148</v>
      </c>
      <c r="K52" s="15">
        <f>+VLOOKUP(A52,'[1]REPORTE NOMINA PERSONAL TEM (2)'!A$1:K$277,9,0)</f>
        <v>442.65</v>
      </c>
      <c r="L52" s="15">
        <f>+VLOOKUP(A52,'[1]REPORTE NOMINA PERSONAL TEM (2)'!A$2:K$277,10,0)</f>
        <v>1216</v>
      </c>
      <c r="M52" s="15">
        <f>+VLOOKUP(A52,'[1]REPORTE NOMINA PERSONAL TEM (2)'!$A$1:$K$277,11,0)</f>
        <v>25</v>
      </c>
      <c r="N52" s="15">
        <f t="shared" si="8"/>
        <v>2831.65</v>
      </c>
      <c r="O52" s="15">
        <f t="shared" si="9"/>
        <v>37168.35</v>
      </c>
      <c r="P52" s="5"/>
      <c r="Q52" s="5"/>
      <c r="R52" s="12"/>
      <c r="S52" s="12"/>
      <c r="T52" s="12"/>
      <c r="U52" s="12"/>
      <c r="V52"/>
      <c r="W52"/>
      <c r="X52"/>
      <c r="Y52"/>
      <c r="Z52"/>
      <c r="AA52"/>
      <c r="AB52"/>
      <c r="AC52"/>
      <c r="AD52"/>
      <c r="AE52"/>
      <c r="AF52"/>
      <c r="AG52"/>
      <c r="AH52"/>
      <c r="AI52" s="12"/>
      <c r="AJ52" s="12"/>
      <c r="AK52" s="12"/>
      <c r="AL52" s="12"/>
      <c r="AM52"/>
      <c r="AN52" s="12"/>
      <c r="AO52" s="12"/>
    </row>
    <row r="53" spans="1:42" ht="12" customHeight="1" thickBot="1" x14ac:dyDescent="0.3">
      <c r="D53" s="24">
        <v>31</v>
      </c>
      <c r="E53" s="19"/>
      <c r="F53" s="19"/>
      <c r="G53" s="19">
        <f>SUM(G22:G52)</f>
        <v>2578000</v>
      </c>
      <c r="H53" s="19">
        <f t="shared" ref="H53:O53" si="10">SUM(H22:H52)</f>
        <v>0</v>
      </c>
      <c r="I53" s="19">
        <f t="shared" si="10"/>
        <v>2578000</v>
      </c>
      <c r="J53" s="19">
        <f t="shared" si="10"/>
        <v>73988.599999999962</v>
      </c>
      <c r="K53" s="19">
        <f t="shared" si="10"/>
        <v>259331.5199999999</v>
      </c>
      <c r="L53" s="19">
        <f t="shared" si="10"/>
        <v>78371.200000000012</v>
      </c>
      <c r="M53" s="19">
        <f t="shared" si="10"/>
        <v>153268.97999999998</v>
      </c>
      <c r="N53" s="19">
        <f t="shared" si="10"/>
        <v>564960.29999999981</v>
      </c>
      <c r="O53" s="19">
        <f t="shared" si="10"/>
        <v>2013039.7000000004</v>
      </c>
      <c r="P53" s="5"/>
      <c r="Q53" s="5"/>
      <c r="R53" s="12"/>
      <c r="S53" s="12"/>
      <c r="T53" s="12"/>
      <c r="U53" s="12"/>
      <c r="V53"/>
      <c r="W53"/>
      <c r="X53"/>
      <c r="Y53"/>
      <c r="Z53"/>
      <c r="AA53"/>
      <c r="AB53"/>
      <c r="AC53"/>
      <c r="AD53"/>
      <c r="AE53"/>
      <c r="AF53"/>
      <c r="AG53"/>
      <c r="AH53"/>
      <c r="AI53" s="12"/>
      <c r="AJ53" s="12"/>
      <c r="AK53" s="12"/>
      <c r="AL53" s="12"/>
      <c r="AM53"/>
      <c r="AN53" s="12"/>
      <c r="AO53" s="12"/>
    </row>
    <row r="54" spans="1:42" ht="12" customHeight="1" x14ac:dyDescent="0.25">
      <c r="H54" s="5"/>
      <c r="J54" s="5"/>
      <c r="K54" s="5"/>
      <c r="L54" s="5"/>
      <c r="M54" s="5"/>
      <c r="P54" s="5"/>
      <c r="Q54" s="5"/>
      <c r="R54" s="12"/>
      <c r="S54" s="12"/>
      <c r="T54" s="12"/>
      <c r="U54" s="12"/>
      <c r="V54"/>
      <c r="W54"/>
      <c r="X54"/>
      <c r="Y54"/>
      <c r="Z54"/>
      <c r="AA54"/>
      <c r="AB54"/>
      <c r="AC54"/>
      <c r="AD54"/>
      <c r="AE54"/>
      <c r="AF54"/>
      <c r="AG54"/>
      <c r="AH54"/>
      <c r="AI54" s="12"/>
      <c r="AJ54" s="12"/>
      <c r="AK54" s="12"/>
      <c r="AL54" s="12"/>
      <c r="AM54"/>
      <c r="AN54" s="12"/>
      <c r="AO54" s="12"/>
    </row>
    <row r="55" spans="1:42" ht="12" customHeight="1" x14ac:dyDescent="0.25">
      <c r="H55" s="5"/>
      <c r="J55" s="5"/>
      <c r="K55" s="5"/>
      <c r="L55" s="5"/>
      <c r="M55" s="5"/>
      <c r="P55" s="5"/>
      <c r="Q55" s="5"/>
      <c r="R55" s="12"/>
      <c r="S55" s="12"/>
      <c r="T55" s="12"/>
      <c r="U55" s="12"/>
      <c r="V55"/>
      <c r="W55"/>
      <c r="X55"/>
      <c r="Y55"/>
      <c r="Z55"/>
      <c r="AA55"/>
      <c r="AB55"/>
      <c r="AC55"/>
      <c r="AD55"/>
      <c r="AE55"/>
      <c r="AF55"/>
      <c r="AG55"/>
      <c r="AH55"/>
      <c r="AI55" s="12"/>
      <c r="AJ55" s="12"/>
      <c r="AK55" s="12"/>
      <c r="AL55" s="12"/>
      <c r="AM55"/>
      <c r="AN55" s="12"/>
      <c r="AO55" s="12"/>
    </row>
    <row r="56" spans="1:42" ht="12" customHeight="1" x14ac:dyDescent="0.25">
      <c r="H56" s="5"/>
      <c r="J56" s="5"/>
      <c r="K56" s="5"/>
      <c r="L56" s="5"/>
      <c r="M56" s="5"/>
      <c r="P56" s="5"/>
      <c r="Q56" s="5"/>
      <c r="R56" s="12"/>
      <c r="S56" s="12"/>
      <c r="T56" s="12"/>
      <c r="U56" s="12"/>
      <c r="V56"/>
      <c r="W56"/>
      <c r="X56"/>
      <c r="Y56"/>
      <c r="Z56"/>
      <c r="AA56"/>
      <c r="AB56"/>
      <c r="AC56"/>
      <c r="AD56"/>
      <c r="AE56"/>
      <c r="AF56"/>
      <c r="AG56"/>
      <c r="AH56"/>
      <c r="AI56" s="12"/>
      <c r="AJ56" s="12"/>
      <c r="AK56" s="12"/>
      <c r="AL56" s="12"/>
      <c r="AM56" s="12"/>
      <c r="AN56" s="12"/>
      <c r="AO56" s="12"/>
    </row>
    <row r="57" spans="1:42" ht="12" customHeight="1" x14ac:dyDescent="0.25">
      <c r="A57" s="11" t="s">
        <v>166</v>
      </c>
      <c r="E57" s="8"/>
      <c r="F57" s="8"/>
      <c r="G57" s="15"/>
      <c r="H57" s="15"/>
      <c r="I57" s="15"/>
      <c r="J57" s="15"/>
      <c r="K57" s="15"/>
      <c r="L57" s="15"/>
      <c r="M57" s="15"/>
      <c r="N57" s="15"/>
      <c r="O57" s="15"/>
      <c r="P57" s="5"/>
      <c r="Q57" s="5"/>
      <c r="R57" s="12"/>
      <c r="S57" s="12"/>
      <c r="T57" s="12"/>
      <c r="U57" s="12"/>
      <c r="V57"/>
      <c r="W57"/>
      <c r="X57"/>
      <c r="Y57"/>
      <c r="Z57"/>
      <c r="AA57"/>
      <c r="AB57"/>
      <c r="AC57"/>
      <c r="AD57"/>
      <c r="AE57"/>
      <c r="AF57"/>
      <c r="AG57"/>
      <c r="AH57"/>
      <c r="AI57" s="12"/>
      <c r="AJ57" s="12"/>
      <c r="AK57" s="12"/>
      <c r="AL57" s="12"/>
      <c r="AM57" s="12"/>
      <c r="AN57" s="12"/>
      <c r="AO57" s="12"/>
    </row>
    <row r="58" spans="1:42" ht="12" customHeight="1" x14ac:dyDescent="0.25">
      <c r="A58" s="21" t="s">
        <v>309</v>
      </c>
      <c r="B58" s="21" t="s">
        <v>320</v>
      </c>
      <c r="C58" s="21" t="s">
        <v>310</v>
      </c>
      <c r="D58" s="21" t="s">
        <v>311</v>
      </c>
      <c r="E58" s="21" t="s">
        <v>312</v>
      </c>
      <c r="F58" s="21" t="s">
        <v>313</v>
      </c>
      <c r="G58" s="22" t="s">
        <v>314</v>
      </c>
      <c r="H58" s="22" t="s">
        <v>315</v>
      </c>
      <c r="I58" s="22" t="s">
        <v>316</v>
      </c>
      <c r="J58" s="22" t="s">
        <v>0</v>
      </c>
      <c r="K58" s="22" t="s">
        <v>1</v>
      </c>
      <c r="L58" s="22" t="s">
        <v>2</v>
      </c>
      <c r="M58" s="22" t="s">
        <v>317</v>
      </c>
      <c r="N58" s="22" t="s">
        <v>318</v>
      </c>
      <c r="O58" s="22" t="s">
        <v>319</v>
      </c>
      <c r="P58" s="5"/>
      <c r="Q58" s="5"/>
      <c r="R58" s="12"/>
      <c r="S58" s="12"/>
      <c r="T58" s="12"/>
      <c r="U58" s="12"/>
      <c r="V58"/>
      <c r="W58"/>
      <c r="X58"/>
      <c r="Y58"/>
      <c r="Z58"/>
      <c r="AA58"/>
      <c r="AB58"/>
      <c r="AC58"/>
      <c r="AD58"/>
      <c r="AE58"/>
      <c r="AF58"/>
      <c r="AG58"/>
      <c r="AH58"/>
      <c r="AI58" s="12"/>
      <c r="AJ58" s="12"/>
      <c r="AK58" s="12"/>
      <c r="AL58" s="12"/>
      <c r="AM58" s="12"/>
      <c r="AN58" s="12"/>
      <c r="AO58" s="12"/>
    </row>
    <row r="59" spans="1:42" ht="12" customHeight="1" x14ac:dyDescent="0.25">
      <c r="A59" s="10" t="s">
        <v>173</v>
      </c>
      <c r="B59" s="5" t="s">
        <v>174</v>
      </c>
      <c r="C59" s="5" t="s">
        <v>255</v>
      </c>
      <c r="D59" s="5" t="s">
        <v>254</v>
      </c>
      <c r="E59" s="8">
        <v>45870</v>
      </c>
      <c r="F59" s="8">
        <v>46054</v>
      </c>
      <c r="G59" s="15">
        <v>150000</v>
      </c>
      <c r="H59" s="15">
        <v>0</v>
      </c>
      <c r="I59" s="15">
        <f t="shared" ref="I59:I77" si="11">+G59+H59</f>
        <v>150000</v>
      </c>
      <c r="J59" s="15">
        <f>+VLOOKUP(A59,'[1]REPORTE NOMINA PERSONAL TEM (2)'!A$2:K$277,8,0)</f>
        <v>4305</v>
      </c>
      <c r="K59" s="15">
        <f>+VLOOKUP(A59,'[1]REPORTE NOMINA PERSONAL TEM (2)'!A$1:K$277,9,0)</f>
        <v>23866.62</v>
      </c>
      <c r="L59" s="15">
        <f>+VLOOKUP(A59,'[1]REPORTE NOMINA PERSONAL TEM (2)'!A$2:K$277,10,0)</f>
        <v>4560</v>
      </c>
      <c r="M59" s="15">
        <f>+VLOOKUP(A59,'[1]REPORTE NOMINA PERSONAL TEM (2)'!$A$1:$K$277,11,0)</f>
        <v>3624.02</v>
      </c>
      <c r="N59" s="15">
        <f t="shared" ref="N59" si="12">+J59+K59+M59+L59</f>
        <v>36355.64</v>
      </c>
      <c r="O59" s="15">
        <f t="shared" ref="O59" si="13">+I59-N59</f>
        <v>113644.36</v>
      </c>
      <c r="P59" s="5"/>
      <c r="Q59" s="5"/>
      <c r="R59" s="12"/>
      <c r="S59" s="12"/>
      <c r="T59" s="12"/>
      <c r="U59" s="12"/>
      <c r="V59"/>
      <c r="W59"/>
      <c r="X59"/>
      <c r="Y59"/>
      <c r="Z59"/>
      <c r="AA59"/>
      <c r="AB59"/>
      <c r="AC59"/>
      <c r="AD59"/>
      <c r="AE59"/>
      <c r="AF59"/>
      <c r="AG59"/>
      <c r="AH59"/>
      <c r="AI59" s="12"/>
      <c r="AJ59" s="12"/>
      <c r="AK59" s="12"/>
      <c r="AL59" s="12"/>
      <c r="AM59"/>
      <c r="AN59" s="12"/>
      <c r="AO59" s="12"/>
    </row>
    <row r="60" spans="1:42" ht="12" customHeight="1" x14ac:dyDescent="0.25">
      <c r="A60" s="5" t="s">
        <v>290</v>
      </c>
      <c r="B60" s="5" t="s">
        <v>20</v>
      </c>
      <c r="C60" s="5" t="s">
        <v>255</v>
      </c>
      <c r="D60" s="5" t="s">
        <v>253</v>
      </c>
      <c r="E60" s="8">
        <v>45778</v>
      </c>
      <c r="F60" s="8">
        <v>45962</v>
      </c>
      <c r="G60" s="15">
        <v>76000</v>
      </c>
      <c r="H60" s="15">
        <v>0</v>
      </c>
      <c r="I60" s="15">
        <f t="shared" si="11"/>
        <v>76000</v>
      </c>
      <c r="J60" s="15">
        <f>+VLOOKUP(A60,'[1]REPORTE NOMINA PERSONAL TEM (2)'!A$2:K$277,8,0)</f>
        <v>2181.1999999999998</v>
      </c>
      <c r="K60" s="15">
        <f>+VLOOKUP(A60,'[1]REPORTE NOMINA PERSONAL TEM (2)'!A$1:K$277,9,0)</f>
        <v>6154.46</v>
      </c>
      <c r="L60" s="15">
        <f>+VLOOKUP(A60,'[1]REPORTE NOMINA PERSONAL TEM (2)'!A$2:K$277,10,0)</f>
        <v>2310.4</v>
      </c>
      <c r="M60" s="15">
        <f>+VLOOKUP(A60,'[1]REPORTE NOMINA PERSONAL TEM (2)'!$A$1:$K$277,11,0)</f>
        <v>2380.9499999999998</v>
      </c>
      <c r="N60" s="15">
        <f t="shared" ref="N60:N79" si="14">+J60+K60+M60+L60</f>
        <v>13027.01</v>
      </c>
      <c r="O60" s="15">
        <f t="shared" ref="O60:O79" si="15">+I60-N60</f>
        <v>62972.99</v>
      </c>
      <c r="P60" s="5"/>
      <c r="Q60" s="5"/>
      <c r="R60" s="12"/>
      <c r="S60" s="12"/>
      <c r="T60" s="12"/>
      <c r="U60" s="12"/>
      <c r="V60"/>
      <c r="W60"/>
      <c r="X60"/>
      <c r="Y60"/>
      <c r="Z60"/>
      <c r="AA60"/>
      <c r="AB60"/>
      <c r="AC60"/>
      <c r="AD60"/>
      <c r="AE60"/>
      <c r="AF60"/>
      <c r="AG60"/>
      <c r="AH60"/>
      <c r="AI60" s="12"/>
      <c r="AJ60" s="12"/>
      <c r="AK60"/>
      <c r="AL60" s="12"/>
      <c r="AM60"/>
      <c r="AN60" s="12"/>
      <c r="AO60" s="12"/>
    </row>
    <row r="61" spans="1:42" ht="12" customHeight="1" x14ac:dyDescent="0.25">
      <c r="A61" s="5" t="s">
        <v>387</v>
      </c>
      <c r="B61" s="5" t="s">
        <v>20</v>
      </c>
      <c r="C61" s="5" t="s">
        <v>255</v>
      </c>
      <c r="D61" s="5" t="s">
        <v>253</v>
      </c>
      <c r="E61" s="8">
        <v>45870</v>
      </c>
      <c r="F61" s="8">
        <v>46054</v>
      </c>
      <c r="G61" s="15">
        <v>75000</v>
      </c>
      <c r="H61" s="15">
        <v>0</v>
      </c>
      <c r="I61" s="15">
        <f t="shared" si="11"/>
        <v>75000</v>
      </c>
      <c r="J61" s="15">
        <f>+VLOOKUP(A61,'[1]REPORTE NOMINA PERSONAL TEM (2)'!A$2:K$277,8,0)</f>
        <v>2152.5</v>
      </c>
      <c r="K61" s="15">
        <f>+VLOOKUP(A61,'[1]REPORTE NOMINA PERSONAL TEM (2)'!A$1:K$277,9,0)</f>
        <v>6309.38</v>
      </c>
      <c r="L61" s="15">
        <f>+VLOOKUP(A61,'[1]REPORTE NOMINA PERSONAL TEM (2)'!A$2:K$277,10,0)</f>
        <v>2280</v>
      </c>
      <c r="M61" s="15">
        <f>+VLOOKUP(A61,'[1]REPORTE NOMINA PERSONAL TEM (2)'!$A$1:$K$277,11,0)</f>
        <v>25</v>
      </c>
      <c r="N61" s="15">
        <f t="shared" si="14"/>
        <v>10766.880000000001</v>
      </c>
      <c r="O61" s="15">
        <f t="shared" si="15"/>
        <v>64233.119999999995</v>
      </c>
      <c r="P61" s="5"/>
      <c r="Q61" s="5"/>
      <c r="R61" s="12"/>
      <c r="S61" s="12"/>
      <c r="T61" s="12"/>
      <c r="U61" s="12"/>
      <c r="V61"/>
      <c r="W61"/>
      <c r="X61"/>
      <c r="Y61"/>
      <c r="Z61"/>
      <c r="AA61"/>
      <c r="AB61"/>
      <c r="AC61"/>
      <c r="AD61"/>
      <c r="AE61"/>
      <c r="AF61"/>
      <c r="AG61"/>
      <c r="AH61"/>
      <c r="AI61" s="12"/>
      <c r="AJ61" s="12"/>
      <c r="AK61" s="12"/>
      <c r="AL61" s="12"/>
      <c r="AM61"/>
      <c r="AN61" s="12"/>
      <c r="AO61" s="12"/>
    </row>
    <row r="62" spans="1:42" ht="12" customHeight="1" x14ac:dyDescent="0.25">
      <c r="A62" s="5" t="s">
        <v>283</v>
      </c>
      <c r="B62" s="5" t="s">
        <v>20</v>
      </c>
      <c r="C62" s="5" t="s">
        <v>255</v>
      </c>
      <c r="D62" s="5" t="s">
        <v>254</v>
      </c>
      <c r="E62" s="8">
        <v>45870</v>
      </c>
      <c r="F62" s="8">
        <v>46054</v>
      </c>
      <c r="G62" s="15">
        <v>76000</v>
      </c>
      <c r="H62" s="15">
        <v>0</v>
      </c>
      <c r="I62" s="15">
        <f t="shared" si="11"/>
        <v>76000</v>
      </c>
      <c r="J62" s="15">
        <f>+VLOOKUP(A62,'[1]REPORTE NOMINA PERSONAL TEM (2)'!A$2:K$277,8,0)</f>
        <v>2181.1999999999998</v>
      </c>
      <c r="K62" s="15">
        <f>+VLOOKUP(A62,'[1]REPORTE NOMINA PERSONAL TEM (2)'!A$1:K$277,9,0)</f>
        <v>6497.56</v>
      </c>
      <c r="L62" s="15">
        <f>+VLOOKUP(A62,'[1]REPORTE NOMINA PERSONAL TEM (2)'!A$2:K$277,10,0)</f>
        <v>2310.4</v>
      </c>
      <c r="M62" s="15">
        <f>+VLOOKUP(A62,'[1]REPORTE NOMINA PERSONAL TEM (2)'!$A$1:$K$277,11,0)</f>
        <v>25</v>
      </c>
      <c r="N62" s="15">
        <f t="shared" si="14"/>
        <v>11014.16</v>
      </c>
      <c r="O62" s="15">
        <f t="shared" si="15"/>
        <v>64985.84</v>
      </c>
      <c r="P62" s="5"/>
      <c r="Q62" s="5"/>
      <c r="R62" s="12"/>
      <c r="S62" s="12"/>
      <c r="T62" s="12"/>
      <c r="U62" s="12"/>
      <c r="V62"/>
      <c r="W62"/>
      <c r="X62"/>
      <c r="Y62"/>
      <c r="Z62"/>
      <c r="AA62"/>
      <c r="AB62"/>
      <c r="AC62"/>
      <c r="AD62"/>
      <c r="AE62"/>
      <c r="AF62"/>
      <c r="AG62"/>
      <c r="AH62"/>
      <c r="AI62" s="12"/>
      <c r="AJ62" s="12"/>
      <c r="AK62" s="12"/>
      <c r="AL62" s="12"/>
      <c r="AM62"/>
      <c r="AN62" s="12"/>
      <c r="AO62" s="12"/>
    </row>
    <row r="63" spans="1:42" ht="12" customHeight="1" x14ac:dyDescent="0.25">
      <c r="A63" s="5" t="s">
        <v>170</v>
      </c>
      <c r="B63" s="5" t="s">
        <v>20</v>
      </c>
      <c r="C63" s="5" t="s">
        <v>255</v>
      </c>
      <c r="D63" s="5" t="s">
        <v>254</v>
      </c>
      <c r="E63" s="8">
        <v>45778</v>
      </c>
      <c r="F63" s="8">
        <v>45962</v>
      </c>
      <c r="G63" s="15">
        <v>76000</v>
      </c>
      <c r="H63" s="15">
        <v>0</v>
      </c>
      <c r="I63" s="15">
        <f t="shared" si="11"/>
        <v>76000</v>
      </c>
      <c r="J63" s="15">
        <f>+VLOOKUP(A63,'[1]REPORTE NOMINA PERSONAL TEM (2)'!A$2:K$277,8,0)</f>
        <v>2181.1999999999998</v>
      </c>
      <c r="K63" s="15">
        <f>+VLOOKUP(A63,'[1]REPORTE NOMINA PERSONAL TEM (2)'!A$1:K$277,9,0)</f>
        <v>6497.56</v>
      </c>
      <c r="L63" s="15">
        <f>+VLOOKUP(A63,'[1]REPORTE NOMINA PERSONAL TEM (2)'!A$2:K$277,10,0)</f>
        <v>2310.4</v>
      </c>
      <c r="M63" s="15">
        <f>+VLOOKUP(A63,'[1]REPORTE NOMINA PERSONAL TEM (2)'!$A$1:$K$277,11,0)</f>
        <v>25</v>
      </c>
      <c r="N63" s="15">
        <f t="shared" si="14"/>
        <v>11014.16</v>
      </c>
      <c r="O63" s="15">
        <f t="shared" si="15"/>
        <v>64985.84</v>
      </c>
      <c r="P63" s="5"/>
      <c r="Q63" s="5"/>
      <c r="R63" s="12"/>
      <c r="S63" s="12"/>
      <c r="T63" s="12"/>
      <c r="U63" s="12"/>
      <c r="V63"/>
      <c r="W63"/>
      <c r="X63"/>
      <c r="Y63"/>
      <c r="Z63"/>
      <c r="AA63"/>
      <c r="AB63"/>
      <c r="AC63"/>
      <c r="AD63"/>
      <c r="AE63"/>
      <c r="AF63"/>
      <c r="AG63"/>
      <c r="AH63"/>
      <c r="AI63" s="12"/>
      <c r="AJ63" s="12"/>
      <c r="AK63" s="12"/>
      <c r="AL63" s="12"/>
      <c r="AM63" s="12"/>
      <c r="AN63" s="12"/>
      <c r="AO63" s="12"/>
    </row>
    <row r="64" spans="1:42" ht="12" customHeight="1" x14ac:dyDescent="0.25">
      <c r="A64" s="5" t="s">
        <v>291</v>
      </c>
      <c r="B64" s="5" t="s">
        <v>20</v>
      </c>
      <c r="C64" s="5" t="s">
        <v>255</v>
      </c>
      <c r="D64" s="5" t="s">
        <v>254</v>
      </c>
      <c r="E64" s="8">
        <v>45778</v>
      </c>
      <c r="F64" s="8">
        <v>45962</v>
      </c>
      <c r="G64" s="15">
        <v>76000</v>
      </c>
      <c r="H64" s="15">
        <v>0</v>
      </c>
      <c r="I64" s="15">
        <f t="shared" si="11"/>
        <v>76000</v>
      </c>
      <c r="J64" s="15">
        <f>+VLOOKUP(A64,'[1]REPORTE NOMINA PERSONAL TEM (2)'!A$2:K$277,8,0)</f>
        <v>2181.1999999999998</v>
      </c>
      <c r="K64" s="15">
        <f>+VLOOKUP(A64,'[1]REPORTE NOMINA PERSONAL TEM (2)'!A$1:K$277,9,0)</f>
        <v>6497.56</v>
      </c>
      <c r="L64" s="15">
        <f>+VLOOKUP(A64,'[1]REPORTE NOMINA PERSONAL TEM (2)'!A$2:K$277,10,0)</f>
        <v>2310.4</v>
      </c>
      <c r="M64" s="15">
        <f>+VLOOKUP(A64,'[1]REPORTE NOMINA PERSONAL TEM (2)'!$A$1:$K$277,11,0)</f>
        <v>25</v>
      </c>
      <c r="N64" s="15">
        <f t="shared" si="14"/>
        <v>11014.16</v>
      </c>
      <c r="O64" s="15">
        <f t="shared" si="15"/>
        <v>64985.84</v>
      </c>
      <c r="P64" s="5"/>
      <c r="Q64" s="5"/>
      <c r="R64" s="12"/>
      <c r="S64" s="12"/>
      <c r="T64" s="12"/>
      <c r="U64" s="12"/>
      <c r="V64"/>
      <c r="W64"/>
      <c r="X64"/>
      <c r="Y64"/>
      <c r="Z64"/>
      <c r="AA64"/>
      <c r="AB64"/>
      <c r="AC64"/>
      <c r="AD64"/>
      <c r="AE64"/>
      <c r="AF64"/>
      <c r="AG64"/>
      <c r="AH64"/>
      <c r="AI64" s="12"/>
      <c r="AJ64" s="12"/>
      <c r="AK64" s="12"/>
      <c r="AL64" s="12"/>
      <c r="AM64"/>
      <c r="AN64" s="12"/>
      <c r="AO64" s="12"/>
    </row>
    <row r="65" spans="1:42" ht="12" customHeight="1" x14ac:dyDescent="0.25">
      <c r="A65" s="5" t="s">
        <v>292</v>
      </c>
      <c r="B65" s="5" t="s">
        <v>20</v>
      </c>
      <c r="C65" s="5" t="s">
        <v>255</v>
      </c>
      <c r="D65" s="5" t="s">
        <v>254</v>
      </c>
      <c r="E65" s="8">
        <v>45778</v>
      </c>
      <c r="F65" s="8">
        <v>45962</v>
      </c>
      <c r="G65" s="15">
        <v>76000</v>
      </c>
      <c r="H65" s="15">
        <v>0</v>
      </c>
      <c r="I65" s="15">
        <f t="shared" si="11"/>
        <v>76000</v>
      </c>
      <c r="J65" s="15">
        <f>+VLOOKUP(A65,'[1]REPORTE NOMINA PERSONAL TEM (2)'!A$2:K$277,8,0)</f>
        <v>2181.1999999999998</v>
      </c>
      <c r="K65" s="15">
        <f>+VLOOKUP(A65,'[1]REPORTE NOMINA PERSONAL TEM (2)'!A$1:K$277,9,0)</f>
        <v>6497.56</v>
      </c>
      <c r="L65" s="15">
        <f>+VLOOKUP(A65,'[1]REPORTE NOMINA PERSONAL TEM (2)'!A$2:K$277,10,0)</f>
        <v>2310.4</v>
      </c>
      <c r="M65" s="15">
        <f>+VLOOKUP(A65,'[1]REPORTE NOMINA PERSONAL TEM (2)'!$A$1:$K$277,11,0)</f>
        <v>20034.419999999998</v>
      </c>
      <c r="N65" s="15">
        <f t="shared" si="14"/>
        <v>31023.58</v>
      </c>
      <c r="O65" s="15">
        <f t="shared" si="15"/>
        <v>44976.42</v>
      </c>
      <c r="P65" s="5"/>
      <c r="Q65" s="5"/>
      <c r="R65" s="12"/>
      <c r="S65" s="12"/>
      <c r="T65" s="12"/>
      <c r="U65" s="12"/>
      <c r="V65"/>
      <c r="W65"/>
      <c r="X65"/>
      <c r="Y65"/>
      <c r="Z65"/>
      <c r="AA65"/>
      <c r="AB65"/>
      <c r="AC65"/>
      <c r="AD65"/>
      <c r="AE65"/>
      <c r="AF65"/>
      <c r="AG65"/>
      <c r="AH65"/>
      <c r="AI65" s="12"/>
      <c r="AJ65" s="12"/>
      <c r="AK65" s="12"/>
      <c r="AL65" s="12"/>
      <c r="AM65"/>
      <c r="AN65" s="12"/>
      <c r="AO65" s="12"/>
    </row>
    <row r="66" spans="1:42" s="23" customFormat="1" ht="15" x14ac:dyDescent="0.25">
      <c r="A66" s="5" t="s">
        <v>382</v>
      </c>
      <c r="B66" s="5" t="s">
        <v>20</v>
      </c>
      <c r="C66" s="5" t="s">
        <v>255</v>
      </c>
      <c r="D66" s="5" t="s">
        <v>254</v>
      </c>
      <c r="E66" s="8">
        <v>45839</v>
      </c>
      <c r="F66" s="8">
        <v>46023</v>
      </c>
      <c r="G66" s="15">
        <v>76000</v>
      </c>
      <c r="H66" s="15">
        <v>0</v>
      </c>
      <c r="I66" s="15">
        <f t="shared" si="11"/>
        <v>76000</v>
      </c>
      <c r="J66" s="15">
        <f>+VLOOKUP(A66,'[1]REPORTE NOMINA PERSONAL TEM (2)'!A$2:K$277,8,0)</f>
        <v>2181.1999999999998</v>
      </c>
      <c r="K66" s="15">
        <f>+VLOOKUP(A66,'[1]REPORTE NOMINA PERSONAL TEM (2)'!A$1:K$277,9,0)</f>
        <v>6497.56</v>
      </c>
      <c r="L66" s="15">
        <f>+VLOOKUP(A66,'[1]REPORTE NOMINA PERSONAL TEM (2)'!A$2:K$277,10,0)</f>
        <v>2310.4</v>
      </c>
      <c r="M66" s="15">
        <f>+VLOOKUP(A66,'[1]REPORTE NOMINA PERSONAL TEM (2)'!$A$1:$K$277,11,0)</f>
        <v>25</v>
      </c>
      <c r="N66" s="15">
        <f t="shared" si="14"/>
        <v>11014.16</v>
      </c>
      <c r="O66" s="15">
        <f t="shared" si="15"/>
        <v>64985.84</v>
      </c>
      <c r="P66" s="5"/>
      <c r="Q66" s="5"/>
      <c r="R66" s="12"/>
      <c r="S66" s="12"/>
      <c r="T66" s="12"/>
      <c r="U66" s="12"/>
      <c r="V66"/>
      <c r="W66"/>
      <c r="X66"/>
      <c r="Y66"/>
      <c r="Z66"/>
      <c r="AA66"/>
      <c r="AB66"/>
      <c r="AC66"/>
      <c r="AD66"/>
      <c r="AE66"/>
      <c r="AF66"/>
      <c r="AG66"/>
      <c r="AH66"/>
      <c r="AI66" s="12"/>
      <c r="AJ66" s="12"/>
      <c r="AK66" s="12"/>
      <c r="AL66" s="12"/>
      <c r="AM66"/>
      <c r="AN66" s="12"/>
      <c r="AO66" s="12"/>
      <c r="AP66" s="1"/>
    </row>
    <row r="67" spans="1:42" s="23" customFormat="1" ht="15" x14ac:dyDescent="0.25">
      <c r="A67" s="5" t="s">
        <v>334</v>
      </c>
      <c r="B67" s="5" t="s">
        <v>20</v>
      </c>
      <c r="C67" s="5" t="s">
        <v>255</v>
      </c>
      <c r="D67" s="5" t="s">
        <v>254</v>
      </c>
      <c r="E67" s="8">
        <v>45839</v>
      </c>
      <c r="F67" s="8">
        <v>46023</v>
      </c>
      <c r="G67" s="15">
        <v>76000</v>
      </c>
      <c r="H67" s="15">
        <v>0</v>
      </c>
      <c r="I67" s="15">
        <f t="shared" si="11"/>
        <v>76000</v>
      </c>
      <c r="J67" s="15">
        <f>+VLOOKUP(A67,'[1]REPORTE NOMINA PERSONAL TEM (2)'!A$2:K$277,8,0)</f>
        <v>2181.1999999999998</v>
      </c>
      <c r="K67" s="15">
        <f>+VLOOKUP(A67,'[1]REPORTE NOMINA PERSONAL TEM (2)'!A$1:K$277,9,0)</f>
        <v>6497.56</v>
      </c>
      <c r="L67" s="15">
        <f>+VLOOKUP(A67,'[1]REPORTE NOMINA PERSONAL TEM (2)'!A$2:K$277,10,0)</f>
        <v>2310.4</v>
      </c>
      <c r="M67" s="15">
        <f>+VLOOKUP(A67,'[1]REPORTE NOMINA PERSONAL TEM (2)'!$A$1:$K$277,11,0)</f>
        <v>25</v>
      </c>
      <c r="N67" s="15">
        <f t="shared" si="14"/>
        <v>11014.16</v>
      </c>
      <c r="O67" s="15">
        <f t="shared" si="15"/>
        <v>64985.84</v>
      </c>
      <c r="P67" s="5"/>
      <c r="Q67" s="5"/>
      <c r="R67" s="12"/>
      <c r="S67" s="12"/>
      <c r="T67" s="12"/>
      <c r="U67" s="12"/>
      <c r="V67"/>
      <c r="W67"/>
      <c r="X67"/>
      <c r="Y67"/>
      <c r="Z67"/>
      <c r="AA67"/>
      <c r="AB67"/>
      <c r="AC67"/>
      <c r="AD67"/>
      <c r="AE67"/>
      <c r="AF67"/>
      <c r="AG67"/>
      <c r="AH67"/>
      <c r="AI67" s="12"/>
      <c r="AJ67" s="12"/>
      <c r="AK67" s="12"/>
      <c r="AL67" s="12"/>
      <c r="AM67" s="12"/>
      <c r="AN67" s="12"/>
      <c r="AO67" s="12"/>
      <c r="AP67" s="1"/>
    </row>
    <row r="68" spans="1:42" ht="12" customHeight="1" x14ac:dyDescent="0.25">
      <c r="A68" s="5" t="s">
        <v>171</v>
      </c>
      <c r="B68" s="5" t="s">
        <v>20</v>
      </c>
      <c r="C68" s="5" t="s">
        <v>255</v>
      </c>
      <c r="D68" s="5" t="s">
        <v>253</v>
      </c>
      <c r="E68" s="8">
        <v>45809</v>
      </c>
      <c r="F68" s="8">
        <v>45992</v>
      </c>
      <c r="G68" s="15">
        <v>76000</v>
      </c>
      <c r="H68" s="15">
        <v>0</v>
      </c>
      <c r="I68" s="15">
        <f t="shared" si="11"/>
        <v>76000</v>
      </c>
      <c r="J68" s="15">
        <f>+VLOOKUP(A68,'[1]REPORTE NOMINA PERSONAL TEM (2)'!A$2:K$277,8,0)</f>
        <v>2181.1999999999998</v>
      </c>
      <c r="K68" s="15">
        <f>+VLOOKUP(A68,'[1]REPORTE NOMINA PERSONAL TEM (2)'!A$1:K$277,9,0)</f>
        <v>6497.56</v>
      </c>
      <c r="L68" s="15">
        <f>+VLOOKUP(A68,'[1]REPORTE NOMINA PERSONAL TEM (2)'!A$2:K$277,10,0)</f>
        <v>2310.4</v>
      </c>
      <c r="M68" s="15">
        <f>+VLOOKUP(A68,'[1]REPORTE NOMINA PERSONAL TEM (2)'!$A$1:$K$277,11,0)</f>
        <v>25</v>
      </c>
      <c r="N68" s="15">
        <f t="shared" si="14"/>
        <v>11014.16</v>
      </c>
      <c r="O68" s="15">
        <f t="shared" si="15"/>
        <v>64985.84</v>
      </c>
      <c r="P68" s="5"/>
      <c r="Q68" s="5"/>
      <c r="R68" s="12"/>
      <c r="S68" s="12"/>
      <c r="T68" s="12"/>
      <c r="U68" s="12"/>
      <c r="V68"/>
      <c r="W68"/>
      <c r="X68"/>
      <c r="Y68"/>
      <c r="Z68"/>
      <c r="AA68"/>
      <c r="AB68"/>
      <c r="AC68"/>
      <c r="AD68"/>
      <c r="AE68"/>
      <c r="AF68"/>
      <c r="AG68"/>
      <c r="AH68"/>
      <c r="AI68" s="12"/>
      <c r="AJ68" s="12"/>
      <c r="AK68" s="12"/>
      <c r="AL68" s="12"/>
      <c r="AM68"/>
      <c r="AN68" s="12"/>
      <c r="AO68" s="12"/>
      <c r="AP68" s="23"/>
    </row>
    <row r="69" spans="1:42" ht="12" customHeight="1" x14ac:dyDescent="0.25">
      <c r="A69" s="5" t="s">
        <v>293</v>
      </c>
      <c r="B69" s="5" t="s">
        <v>20</v>
      </c>
      <c r="C69" s="5" t="s">
        <v>255</v>
      </c>
      <c r="D69" s="5" t="s">
        <v>253</v>
      </c>
      <c r="E69" s="8">
        <v>45778</v>
      </c>
      <c r="F69" s="8">
        <v>45962</v>
      </c>
      <c r="G69" s="15">
        <v>76000</v>
      </c>
      <c r="H69" s="15">
        <v>0</v>
      </c>
      <c r="I69" s="15">
        <f t="shared" si="11"/>
        <v>76000</v>
      </c>
      <c r="J69" s="15">
        <f>+VLOOKUP(A69,'[1]REPORTE NOMINA PERSONAL TEM (2)'!A$2:K$277,8,0)</f>
        <v>2181.1999999999998</v>
      </c>
      <c r="K69" s="15">
        <f>+VLOOKUP(A69,'[1]REPORTE NOMINA PERSONAL TEM (2)'!A$1:K$277,9,0)</f>
        <v>6497.56</v>
      </c>
      <c r="L69" s="15">
        <f>+VLOOKUP(A69,'[1]REPORTE NOMINA PERSONAL TEM (2)'!A$2:K$277,10,0)</f>
        <v>2310.4</v>
      </c>
      <c r="M69" s="15">
        <f>+VLOOKUP(A69,'[1]REPORTE NOMINA PERSONAL TEM (2)'!$A$1:$K$277,11,0)</f>
        <v>665.49</v>
      </c>
      <c r="N69" s="15">
        <f t="shared" si="14"/>
        <v>11654.65</v>
      </c>
      <c r="O69" s="15">
        <f t="shared" si="15"/>
        <v>64345.35</v>
      </c>
      <c r="P69" s="5"/>
      <c r="Q69" s="5"/>
      <c r="R69" s="12"/>
      <c r="S69" s="12"/>
      <c r="T69" s="12"/>
      <c r="U69" s="12"/>
      <c r="V69"/>
      <c r="W69"/>
      <c r="X69"/>
      <c r="Y69"/>
      <c r="Z69"/>
      <c r="AA69"/>
      <c r="AB69"/>
      <c r="AC69"/>
      <c r="AD69"/>
      <c r="AE69"/>
      <c r="AF69"/>
      <c r="AG69"/>
      <c r="AH69"/>
      <c r="AI69" s="12"/>
      <c r="AJ69" s="12"/>
      <c r="AK69" s="12"/>
      <c r="AL69" s="12"/>
      <c r="AM69"/>
      <c r="AN69" s="12"/>
      <c r="AO69" s="12"/>
    </row>
    <row r="70" spans="1:42" customFormat="1" ht="15" x14ac:dyDescent="0.25">
      <c r="A70" s="5" t="s">
        <v>356</v>
      </c>
      <c r="B70" s="5" t="s">
        <v>20</v>
      </c>
      <c r="C70" s="5" t="s">
        <v>255</v>
      </c>
      <c r="D70" s="5" t="s">
        <v>254</v>
      </c>
      <c r="E70" s="8">
        <v>45839</v>
      </c>
      <c r="F70" s="8">
        <v>46023</v>
      </c>
      <c r="G70" s="7">
        <v>22800</v>
      </c>
      <c r="H70" s="7">
        <v>0</v>
      </c>
      <c r="I70" s="7">
        <f>+G70</f>
        <v>22800</v>
      </c>
      <c r="J70" s="15">
        <f>+VLOOKUP(A70,'[1]REPORTE NOMINA PERSONAL TEM (2)'!A$2:K$277,8,0)</f>
        <v>654.36</v>
      </c>
      <c r="K70" s="15">
        <f>+VLOOKUP(A70,'[1]REPORTE NOMINA PERSONAL TEM (2)'!A$1:K$277,9,0)</f>
        <v>0</v>
      </c>
      <c r="L70" s="15">
        <f>+VLOOKUP(A70,'[1]REPORTE NOMINA PERSONAL TEM (2)'!A$2:K$277,10,0)</f>
        <v>693.12</v>
      </c>
      <c r="M70" s="15">
        <f>+VLOOKUP(A70,'[1]REPORTE NOMINA PERSONAL TEM (2)'!$A$1:$K$277,11,0)</f>
        <v>25</v>
      </c>
      <c r="N70" s="15">
        <f t="shared" si="14"/>
        <v>1372.48</v>
      </c>
      <c r="O70" s="15">
        <f t="shared" si="15"/>
        <v>21427.52</v>
      </c>
      <c r="P70" s="5"/>
      <c r="Q70" s="5"/>
      <c r="R70" s="12"/>
      <c r="S70" s="12"/>
      <c r="T70" s="12"/>
      <c r="U70" s="12"/>
      <c r="AI70" s="12"/>
      <c r="AJ70" s="12"/>
      <c r="AK70" s="12"/>
      <c r="AL70" s="12"/>
      <c r="AM70" s="12"/>
      <c r="AN70" s="12"/>
      <c r="AO70" s="12"/>
      <c r="AP70" s="1"/>
    </row>
    <row r="71" spans="1:42" customFormat="1" ht="15" x14ac:dyDescent="0.25">
      <c r="A71" s="5" t="s">
        <v>357</v>
      </c>
      <c r="B71" s="5" t="s">
        <v>20</v>
      </c>
      <c r="C71" s="5" t="s">
        <v>255</v>
      </c>
      <c r="D71" s="5" t="s">
        <v>253</v>
      </c>
      <c r="E71" s="8">
        <v>45839</v>
      </c>
      <c r="F71" s="8">
        <v>46023</v>
      </c>
      <c r="G71" s="7">
        <v>76000</v>
      </c>
      <c r="H71" s="7">
        <v>0</v>
      </c>
      <c r="I71" s="7">
        <v>76000</v>
      </c>
      <c r="J71" s="15">
        <f>+VLOOKUP(A71,'[1]REPORTE NOMINA PERSONAL TEM (2)'!A$2:K$277,8,0)</f>
        <v>2181.1999999999998</v>
      </c>
      <c r="K71" s="15">
        <f>+VLOOKUP(A71,'[1]REPORTE NOMINA PERSONAL TEM (2)'!A$1:K$277,9,0)</f>
        <v>6497.56</v>
      </c>
      <c r="L71" s="15">
        <f>+VLOOKUP(A71,'[1]REPORTE NOMINA PERSONAL TEM (2)'!A$2:K$277,10,0)</f>
        <v>2310.4</v>
      </c>
      <c r="M71" s="15">
        <f>+VLOOKUP(A71,'[1]REPORTE NOMINA PERSONAL TEM (2)'!$A$1:$K$277,11,0)</f>
        <v>25</v>
      </c>
      <c r="N71" s="15">
        <f t="shared" si="14"/>
        <v>11014.16</v>
      </c>
      <c r="O71" s="15">
        <f t="shared" si="15"/>
        <v>64985.84</v>
      </c>
      <c r="P71" s="5"/>
      <c r="Q71" s="5"/>
      <c r="R71" s="12"/>
      <c r="S71" s="12"/>
      <c r="T71" s="12"/>
      <c r="U71" s="12"/>
      <c r="AI71" s="12"/>
      <c r="AJ71" s="12"/>
      <c r="AK71" s="12"/>
      <c r="AL71" s="12"/>
      <c r="AM71" s="12"/>
      <c r="AN71" s="12"/>
      <c r="AO71" s="12"/>
      <c r="AP71" s="1"/>
    </row>
    <row r="72" spans="1:42" ht="12" customHeight="1" x14ac:dyDescent="0.25">
      <c r="A72" s="5" t="s">
        <v>168</v>
      </c>
      <c r="B72" s="5" t="s">
        <v>20</v>
      </c>
      <c r="C72" s="5" t="s">
        <v>255</v>
      </c>
      <c r="D72" s="5" t="s">
        <v>254</v>
      </c>
      <c r="E72" s="8">
        <v>45778</v>
      </c>
      <c r="F72" s="8">
        <v>45962</v>
      </c>
      <c r="G72" s="15">
        <v>76000</v>
      </c>
      <c r="H72" s="15">
        <v>0</v>
      </c>
      <c r="I72" s="15">
        <f t="shared" si="11"/>
        <v>76000</v>
      </c>
      <c r="J72" s="15">
        <f>+VLOOKUP(A72,'[1]REPORTE NOMINA PERSONAL TEM (2)'!A$2:K$277,8,0)</f>
        <v>2181.1999999999998</v>
      </c>
      <c r="K72" s="15">
        <f>+VLOOKUP(A72,'[1]REPORTE NOMINA PERSONAL TEM (2)'!A$1:K$277,9,0)</f>
        <v>6497.56</v>
      </c>
      <c r="L72" s="15">
        <f>+VLOOKUP(A72,'[1]REPORTE NOMINA PERSONAL TEM (2)'!A$2:K$277,10,0)</f>
        <v>2310.4</v>
      </c>
      <c r="M72" s="15">
        <f>+VLOOKUP(A72,'[1]REPORTE NOMINA PERSONAL TEM (2)'!$A$1:$K$277,11,0)</f>
        <v>25</v>
      </c>
      <c r="N72" s="15">
        <f t="shared" si="14"/>
        <v>11014.16</v>
      </c>
      <c r="O72" s="15">
        <f t="shared" si="15"/>
        <v>64985.84</v>
      </c>
      <c r="P72" s="5"/>
      <c r="Q72" s="5"/>
      <c r="R72" s="12"/>
      <c r="S72" s="12"/>
      <c r="T72" s="12"/>
      <c r="U72" s="12"/>
      <c r="V72"/>
      <c r="W72"/>
      <c r="X72"/>
      <c r="Y72"/>
      <c r="Z72"/>
      <c r="AA72"/>
      <c r="AB72"/>
      <c r="AC72"/>
      <c r="AD72"/>
      <c r="AE72"/>
      <c r="AF72"/>
      <c r="AG72"/>
      <c r="AH72"/>
      <c r="AI72" s="12"/>
      <c r="AJ72"/>
      <c r="AK72"/>
      <c r="AL72"/>
      <c r="AM72"/>
      <c r="AN72" s="12"/>
      <c r="AO72" s="12"/>
      <c r="AP72"/>
    </row>
    <row r="73" spans="1:42" ht="12" customHeight="1" x14ac:dyDescent="0.25">
      <c r="A73" s="5" t="s">
        <v>172</v>
      </c>
      <c r="B73" s="5" t="s">
        <v>20</v>
      </c>
      <c r="C73" s="5" t="s">
        <v>255</v>
      </c>
      <c r="D73" s="5" t="s">
        <v>254</v>
      </c>
      <c r="E73" s="8">
        <v>45809</v>
      </c>
      <c r="F73" s="8">
        <v>45992</v>
      </c>
      <c r="G73" s="15">
        <v>76000</v>
      </c>
      <c r="H73" s="15">
        <v>0</v>
      </c>
      <c r="I73" s="15">
        <f t="shared" si="11"/>
        <v>76000</v>
      </c>
      <c r="J73" s="15">
        <f>+VLOOKUP(A73,'[1]REPORTE NOMINA PERSONAL TEM (2)'!A$2:K$277,8,0)</f>
        <v>2181.1999999999998</v>
      </c>
      <c r="K73" s="15">
        <f>+VLOOKUP(A73,'[1]REPORTE NOMINA PERSONAL TEM (2)'!A$1:K$277,9,0)</f>
        <v>6497.56</v>
      </c>
      <c r="L73" s="15">
        <f>+VLOOKUP(A73,'[1]REPORTE NOMINA PERSONAL TEM (2)'!A$2:K$277,10,0)</f>
        <v>2310.4</v>
      </c>
      <c r="M73" s="15">
        <f>+VLOOKUP(A73,'[1]REPORTE NOMINA PERSONAL TEM (2)'!$A$1:$K$277,11,0)</f>
        <v>25</v>
      </c>
      <c r="N73" s="15">
        <f t="shared" si="14"/>
        <v>11014.16</v>
      </c>
      <c r="O73" s="15">
        <f t="shared" si="15"/>
        <v>64985.84</v>
      </c>
      <c r="P73" s="5"/>
      <c r="Q73" s="5"/>
      <c r="R73" s="12"/>
      <c r="S73" s="12"/>
      <c r="T73" s="12"/>
      <c r="U73" s="12"/>
      <c r="V73"/>
      <c r="W73"/>
      <c r="X73"/>
      <c r="Y73"/>
      <c r="Z73"/>
      <c r="AA73"/>
      <c r="AB73"/>
      <c r="AC73"/>
      <c r="AD73"/>
      <c r="AE73"/>
      <c r="AF73"/>
      <c r="AG73"/>
      <c r="AH73"/>
      <c r="AI73" s="12"/>
      <c r="AJ73" s="12"/>
      <c r="AK73" s="12"/>
      <c r="AL73" s="12"/>
      <c r="AM73"/>
      <c r="AN73" s="12"/>
      <c r="AO73" s="12"/>
      <c r="AP73"/>
    </row>
    <row r="74" spans="1:42" ht="12" customHeight="1" x14ac:dyDescent="0.25">
      <c r="A74" s="5" t="s">
        <v>169</v>
      </c>
      <c r="B74" s="5" t="s">
        <v>20</v>
      </c>
      <c r="C74" s="5" t="s">
        <v>255</v>
      </c>
      <c r="D74" s="5" t="s">
        <v>253</v>
      </c>
      <c r="E74" s="8">
        <v>45901</v>
      </c>
      <c r="F74" s="8">
        <v>46082</v>
      </c>
      <c r="G74" s="15">
        <v>50000</v>
      </c>
      <c r="H74" s="15">
        <v>0</v>
      </c>
      <c r="I74" s="15">
        <f t="shared" si="11"/>
        <v>50000</v>
      </c>
      <c r="J74" s="15">
        <f>+VLOOKUP(A74,'[1]REPORTE NOMINA PERSONAL TEM (2)'!A$2:K$277,8,0)</f>
        <v>1435</v>
      </c>
      <c r="K74" s="15">
        <f>+VLOOKUP(A74,'[1]REPORTE NOMINA PERSONAL TEM (2)'!A$1:K$277,9,0)</f>
        <v>0</v>
      </c>
      <c r="L74" s="15">
        <f>+VLOOKUP(A74,'[1]REPORTE NOMINA PERSONAL TEM (2)'!A$2:K$277,10,0)</f>
        <v>1520</v>
      </c>
      <c r="M74" s="15">
        <f>+VLOOKUP(A74,'[1]REPORTE NOMINA PERSONAL TEM (2)'!$A$1:$K$277,11,0)</f>
        <v>25</v>
      </c>
      <c r="N74" s="15">
        <f t="shared" si="14"/>
        <v>2980</v>
      </c>
      <c r="O74" s="15">
        <f t="shared" si="15"/>
        <v>47020</v>
      </c>
      <c r="P74" s="5"/>
      <c r="Q74" s="5"/>
      <c r="R74" s="12"/>
      <c r="S74" s="12"/>
      <c r="T74" s="12"/>
      <c r="U74" s="12"/>
      <c r="V74"/>
      <c r="W74"/>
      <c r="X74"/>
      <c r="Y74"/>
      <c r="Z74"/>
      <c r="AA74"/>
      <c r="AB74"/>
      <c r="AC74"/>
      <c r="AD74"/>
      <c r="AE74"/>
      <c r="AF74"/>
      <c r="AG74"/>
      <c r="AH74"/>
      <c r="AI74" s="12"/>
      <c r="AJ74" s="12"/>
      <c r="AK74" s="12"/>
      <c r="AL74" s="12"/>
      <c r="AM74"/>
      <c r="AN74" s="12"/>
      <c r="AO74" s="12"/>
    </row>
    <row r="75" spans="1:42" ht="12" customHeight="1" x14ac:dyDescent="0.25">
      <c r="A75" s="5" t="s">
        <v>270</v>
      </c>
      <c r="B75" s="5" t="s">
        <v>20</v>
      </c>
      <c r="C75" s="5" t="s">
        <v>255</v>
      </c>
      <c r="D75" s="5" t="s">
        <v>253</v>
      </c>
      <c r="E75" s="8">
        <v>45809</v>
      </c>
      <c r="F75" s="8">
        <v>45992</v>
      </c>
      <c r="G75" s="15">
        <v>76000</v>
      </c>
      <c r="H75" s="15">
        <v>0</v>
      </c>
      <c r="I75" s="15">
        <f t="shared" si="11"/>
        <v>76000</v>
      </c>
      <c r="J75" s="15">
        <f>+VLOOKUP(A75,'[1]REPORTE NOMINA PERSONAL TEM (2)'!A$2:K$277,8,0)</f>
        <v>2181.1999999999998</v>
      </c>
      <c r="K75" s="15">
        <f>+VLOOKUP(A75,'[1]REPORTE NOMINA PERSONAL TEM (2)'!A$1:K$277,9,0)</f>
        <v>6497.56</v>
      </c>
      <c r="L75" s="15">
        <f>+VLOOKUP(A75,'[1]REPORTE NOMINA PERSONAL TEM (2)'!A$2:K$277,10,0)</f>
        <v>2310.4</v>
      </c>
      <c r="M75" s="15">
        <f>+VLOOKUP(A75,'[1]REPORTE NOMINA PERSONAL TEM (2)'!$A$1:$K$277,11,0)</f>
        <v>25</v>
      </c>
      <c r="N75" s="15">
        <f t="shared" si="14"/>
        <v>11014.16</v>
      </c>
      <c r="O75" s="15">
        <f t="shared" si="15"/>
        <v>64985.84</v>
      </c>
      <c r="P75" s="5"/>
      <c r="Q75" s="5"/>
      <c r="R75" s="12"/>
      <c r="S75" s="12"/>
      <c r="T75" s="12"/>
      <c r="U75" s="12"/>
      <c r="V75"/>
      <c r="W75"/>
      <c r="X75"/>
      <c r="Y75"/>
      <c r="Z75"/>
      <c r="AA75"/>
      <c r="AB75"/>
      <c r="AC75"/>
      <c r="AD75"/>
      <c r="AE75"/>
      <c r="AF75"/>
      <c r="AG75"/>
      <c r="AH75"/>
      <c r="AI75" s="12"/>
      <c r="AJ75" s="12"/>
      <c r="AK75" s="12"/>
      <c r="AL75" s="12"/>
      <c r="AM75" s="12"/>
      <c r="AN75" s="12"/>
      <c r="AO75" s="12"/>
    </row>
    <row r="76" spans="1:42" ht="12" customHeight="1" x14ac:dyDescent="0.25">
      <c r="A76" s="5" t="s">
        <v>295</v>
      </c>
      <c r="B76" s="5" t="s">
        <v>20</v>
      </c>
      <c r="C76" s="5" t="s">
        <v>255</v>
      </c>
      <c r="D76" s="5" t="s">
        <v>253</v>
      </c>
      <c r="E76" s="8">
        <v>45778</v>
      </c>
      <c r="F76" s="8">
        <v>45962</v>
      </c>
      <c r="G76" s="15">
        <v>76000</v>
      </c>
      <c r="H76" s="15">
        <v>0</v>
      </c>
      <c r="I76" s="15">
        <f t="shared" si="11"/>
        <v>76000</v>
      </c>
      <c r="J76" s="15">
        <f>+VLOOKUP(A76,'[1]REPORTE NOMINA PERSONAL TEM (2)'!A$2:K$277,8,0)</f>
        <v>2181.1999999999998</v>
      </c>
      <c r="K76" s="15">
        <f>+VLOOKUP(A76,'[1]REPORTE NOMINA PERSONAL TEM (2)'!A$1:K$277,9,0)</f>
        <v>6497.56</v>
      </c>
      <c r="L76" s="15">
        <f>+VLOOKUP(A76,'[1]REPORTE NOMINA PERSONAL TEM (2)'!A$2:K$277,10,0)</f>
        <v>2310.4</v>
      </c>
      <c r="M76" s="15">
        <f>+VLOOKUP(A76,'[1]REPORTE NOMINA PERSONAL TEM (2)'!$A$1:$K$277,11,0)</f>
        <v>685</v>
      </c>
      <c r="N76" s="15">
        <f t="shared" si="14"/>
        <v>11674.16</v>
      </c>
      <c r="O76" s="15">
        <f t="shared" si="15"/>
        <v>64325.84</v>
      </c>
      <c r="P76" s="5"/>
      <c r="Q76" s="5"/>
      <c r="R76" s="12"/>
      <c r="S76" s="12"/>
      <c r="T76" s="12"/>
      <c r="U76" s="12"/>
      <c r="V76"/>
      <c r="W76"/>
      <c r="X76"/>
      <c r="Y76"/>
      <c r="Z76"/>
      <c r="AA76"/>
      <c r="AB76"/>
      <c r="AC76"/>
      <c r="AD76"/>
      <c r="AE76"/>
      <c r="AF76"/>
      <c r="AG76"/>
      <c r="AH76"/>
      <c r="AI76" s="12"/>
      <c r="AJ76" s="12"/>
      <c r="AK76" s="12"/>
      <c r="AL76" s="12"/>
      <c r="AM76"/>
      <c r="AN76" s="12"/>
      <c r="AO76" s="12"/>
    </row>
    <row r="77" spans="1:42" ht="12" customHeight="1" x14ac:dyDescent="0.25">
      <c r="A77" s="5" t="s">
        <v>193</v>
      </c>
      <c r="B77" s="5" t="s">
        <v>16</v>
      </c>
      <c r="C77" s="5" t="s">
        <v>255</v>
      </c>
      <c r="D77" s="5" t="s">
        <v>253</v>
      </c>
      <c r="E77" s="8">
        <v>45870</v>
      </c>
      <c r="F77" s="8">
        <v>46054</v>
      </c>
      <c r="G77" s="15">
        <v>35000</v>
      </c>
      <c r="H77" s="15">
        <v>0</v>
      </c>
      <c r="I77" s="15">
        <f t="shared" si="11"/>
        <v>35000</v>
      </c>
      <c r="J77" s="15">
        <f>+VLOOKUP(A77,'[1]REPORTE NOMINA PERSONAL TEM (2)'!A$2:K$277,8,0)</f>
        <v>1004.5</v>
      </c>
      <c r="K77" s="15">
        <f>+VLOOKUP(A77,'[1]REPORTE NOMINA PERSONAL TEM (2)'!A$1:K$277,9,0)</f>
        <v>0</v>
      </c>
      <c r="L77" s="15">
        <f>+VLOOKUP(A77,'[1]REPORTE NOMINA PERSONAL TEM (2)'!A$2:K$277,10,0)</f>
        <v>1064</v>
      </c>
      <c r="M77" s="15">
        <f>+VLOOKUP(A77,'[1]REPORTE NOMINA PERSONAL TEM (2)'!$A$1:$K$277,11,0)</f>
        <v>25</v>
      </c>
      <c r="N77" s="15">
        <f t="shared" si="14"/>
        <v>2093.5</v>
      </c>
      <c r="O77" s="15">
        <f t="shared" si="15"/>
        <v>32906.5</v>
      </c>
      <c r="P77" s="5"/>
      <c r="Q77" s="5"/>
      <c r="R77" s="12"/>
      <c r="S77" s="12"/>
      <c r="T77" s="12"/>
      <c r="U77" s="12"/>
      <c r="V77"/>
      <c r="W77"/>
      <c r="X77"/>
      <c r="Y77"/>
      <c r="Z77"/>
      <c r="AA77"/>
      <c r="AB77"/>
      <c r="AC77"/>
      <c r="AD77"/>
      <c r="AE77"/>
      <c r="AF77"/>
      <c r="AG77"/>
      <c r="AH77"/>
      <c r="AI77" s="12"/>
      <c r="AJ77" s="12"/>
      <c r="AK77" s="12"/>
      <c r="AL77" s="12"/>
      <c r="AM77"/>
      <c r="AN77" s="12"/>
      <c r="AO77" s="12"/>
    </row>
    <row r="78" spans="1:42" s="5" customFormat="1" ht="15" x14ac:dyDescent="0.25">
      <c r="A78" s="5" t="s">
        <v>354</v>
      </c>
      <c r="B78" s="5" t="s">
        <v>16</v>
      </c>
      <c r="C78" s="5" t="s">
        <v>255</v>
      </c>
      <c r="D78" s="5" t="s">
        <v>254</v>
      </c>
      <c r="E78" s="8">
        <v>45839</v>
      </c>
      <c r="F78" s="8">
        <v>46023</v>
      </c>
      <c r="G78" s="7">
        <v>55000</v>
      </c>
      <c r="H78" s="7">
        <v>0</v>
      </c>
      <c r="I78" s="7">
        <v>55000</v>
      </c>
      <c r="J78" s="15">
        <f>+VLOOKUP(A78,'[1]REPORTE NOMINA PERSONAL TEM (2)'!A$2:K$277,8,0)</f>
        <v>1578.5</v>
      </c>
      <c r="K78" s="15">
        <f>+VLOOKUP(A78,'[1]REPORTE NOMINA PERSONAL TEM (2)'!A$1:K$277,9,0)</f>
        <v>2559.6799999999998</v>
      </c>
      <c r="L78" s="15">
        <f>+VLOOKUP(A78,'[1]REPORTE NOMINA PERSONAL TEM (2)'!A$2:K$277,10,0)</f>
        <v>1672</v>
      </c>
      <c r="M78" s="15">
        <f>+VLOOKUP(A78,'[1]REPORTE NOMINA PERSONAL TEM (2)'!$A$1:$K$277,11,0)</f>
        <v>25</v>
      </c>
      <c r="N78" s="15">
        <f t="shared" si="14"/>
        <v>5835.18</v>
      </c>
      <c r="O78" s="15">
        <f t="shared" si="15"/>
        <v>49164.82</v>
      </c>
      <c r="R78" s="12"/>
      <c r="S78" s="12"/>
      <c r="T78" s="12"/>
      <c r="U78" s="12"/>
      <c r="V78"/>
      <c r="W78"/>
      <c r="X78"/>
      <c r="Y78"/>
      <c r="Z78"/>
      <c r="AA78"/>
      <c r="AB78"/>
      <c r="AC78"/>
      <c r="AD78"/>
      <c r="AE78"/>
      <c r="AF78"/>
      <c r="AG78"/>
      <c r="AH78"/>
      <c r="AI78" s="12"/>
      <c r="AJ78" s="12"/>
      <c r="AK78" s="12"/>
      <c r="AL78" s="12"/>
      <c r="AM78"/>
      <c r="AN78" s="12"/>
      <c r="AO78" s="12"/>
      <c r="AP78" s="1"/>
    </row>
    <row r="79" spans="1:42" s="5" customFormat="1" ht="15" x14ac:dyDescent="0.25">
      <c r="A79" s="5" t="s">
        <v>355</v>
      </c>
      <c r="B79" s="5" t="s">
        <v>16</v>
      </c>
      <c r="C79" s="5" t="s">
        <v>255</v>
      </c>
      <c r="D79" s="5" t="s">
        <v>253</v>
      </c>
      <c r="E79" s="8">
        <v>45839</v>
      </c>
      <c r="F79" s="8">
        <v>46023</v>
      </c>
      <c r="G79" s="7">
        <v>55000</v>
      </c>
      <c r="H79" s="7">
        <v>0</v>
      </c>
      <c r="I79" s="7">
        <v>55000</v>
      </c>
      <c r="J79" s="15">
        <f>+VLOOKUP(A79,'[1]REPORTE NOMINA PERSONAL TEM (2)'!A$2:K$277,8,0)</f>
        <v>1578.5</v>
      </c>
      <c r="K79" s="15">
        <f>+VLOOKUP(A79,'[1]REPORTE NOMINA PERSONAL TEM (2)'!A$1:K$277,9,0)</f>
        <v>2559.6799999999998</v>
      </c>
      <c r="L79" s="15">
        <f>+VLOOKUP(A79,'[1]REPORTE NOMINA PERSONAL TEM (2)'!A$2:K$277,10,0)</f>
        <v>1672</v>
      </c>
      <c r="M79" s="15">
        <f>+VLOOKUP(A79,'[1]REPORTE NOMINA PERSONAL TEM (2)'!$A$1:$K$277,11,0)</f>
        <v>25</v>
      </c>
      <c r="N79" s="15">
        <f t="shared" si="14"/>
        <v>5835.18</v>
      </c>
      <c r="O79" s="15">
        <f t="shared" si="15"/>
        <v>49164.82</v>
      </c>
      <c r="R79" s="12"/>
      <c r="S79" s="12"/>
      <c r="T79" s="12"/>
      <c r="U79" s="12"/>
      <c r="V79"/>
      <c r="W79"/>
      <c r="X79"/>
      <c r="Y79"/>
      <c r="Z79"/>
      <c r="AA79"/>
      <c r="AB79"/>
      <c r="AC79"/>
      <c r="AD79"/>
      <c r="AE79"/>
      <c r="AF79"/>
      <c r="AG79"/>
      <c r="AH79"/>
      <c r="AI79" s="12"/>
      <c r="AJ79" s="12"/>
      <c r="AK79" s="12"/>
      <c r="AL79" s="12"/>
      <c r="AM79"/>
      <c r="AN79" s="12"/>
      <c r="AO79" s="12"/>
      <c r="AP79" s="1"/>
    </row>
    <row r="80" spans="1:42" ht="12" customHeight="1" thickBot="1" x14ac:dyDescent="0.3">
      <c r="D80" s="24">
        <v>21</v>
      </c>
      <c r="E80" s="19"/>
      <c r="F80" s="19"/>
      <c r="G80" s="19">
        <f t="shared" ref="G80:N80" si="16">SUM(G59:G79)</f>
        <v>1506800</v>
      </c>
      <c r="H80" s="19">
        <f t="shared" si="16"/>
        <v>0</v>
      </c>
      <c r="I80" s="19">
        <f t="shared" si="16"/>
        <v>1506800</v>
      </c>
      <c r="J80" s="19">
        <f t="shared" si="16"/>
        <v>43245.16</v>
      </c>
      <c r="K80" s="19">
        <f t="shared" si="16"/>
        <v>125918.09999999996</v>
      </c>
      <c r="L80" s="19">
        <f t="shared" si="16"/>
        <v>45806.720000000008</v>
      </c>
      <c r="M80" s="19">
        <f t="shared" si="16"/>
        <v>27789.88</v>
      </c>
      <c r="N80" s="19">
        <f t="shared" si="16"/>
        <v>242759.86000000002</v>
      </c>
      <c r="O80" s="19">
        <f>SUM(O59:O79)</f>
        <v>1264040.1400000001</v>
      </c>
      <c r="P80" s="5"/>
      <c r="Q80" s="5"/>
      <c r="R80" s="12"/>
      <c r="S80" s="12"/>
      <c r="T80" s="12"/>
      <c r="U80" s="12"/>
      <c r="V80"/>
      <c r="W80"/>
      <c r="X80"/>
      <c r="Y80"/>
      <c r="Z80"/>
      <c r="AA80"/>
      <c r="AB80"/>
      <c r="AC80"/>
      <c r="AD80"/>
      <c r="AE80"/>
      <c r="AF80"/>
      <c r="AG80"/>
      <c r="AH80"/>
      <c r="AI80" s="12"/>
      <c r="AJ80" s="12"/>
      <c r="AK80" s="12"/>
      <c r="AL80" s="12"/>
      <c r="AM80"/>
      <c r="AN80" s="12"/>
      <c r="AO80" s="12"/>
      <c r="AP80" s="5"/>
    </row>
    <row r="81" spans="1:42" ht="12" customHeight="1" x14ac:dyDescent="0.25">
      <c r="H81" s="5"/>
      <c r="J81" s="5"/>
      <c r="K81" s="5"/>
      <c r="L81" s="5"/>
      <c r="M81" s="5"/>
      <c r="P81" s="5"/>
      <c r="Q81" s="5"/>
      <c r="R81" s="12"/>
      <c r="S81" s="12"/>
      <c r="T81" s="12"/>
      <c r="U81" s="12"/>
      <c r="V81"/>
      <c r="W81"/>
      <c r="X81"/>
      <c r="Y81"/>
      <c r="Z81"/>
      <c r="AA81"/>
      <c r="AB81"/>
      <c r="AC81"/>
      <c r="AD81"/>
      <c r="AE81"/>
      <c r="AF81"/>
      <c r="AG81"/>
      <c r="AH81"/>
      <c r="AI81" s="12"/>
      <c r="AJ81" s="12"/>
      <c r="AK81" s="12"/>
      <c r="AL81" s="12"/>
      <c r="AM81"/>
      <c r="AN81" s="12"/>
      <c r="AO81" s="12"/>
      <c r="AP81" s="5"/>
    </row>
    <row r="82" spans="1:42" ht="12" customHeight="1" x14ac:dyDescent="0.25">
      <c r="H82" s="5"/>
      <c r="J82" s="5"/>
      <c r="K82" s="5"/>
      <c r="L82" s="5"/>
      <c r="M82" s="5"/>
      <c r="P82" s="5"/>
      <c r="Q82" s="5"/>
      <c r="R82" s="12"/>
      <c r="S82" s="12"/>
      <c r="T82" s="12"/>
      <c r="U82" s="12"/>
      <c r="V82"/>
      <c r="W82"/>
      <c r="X82"/>
      <c r="Y82"/>
      <c r="Z82"/>
      <c r="AA82"/>
      <c r="AB82"/>
      <c r="AC82"/>
      <c r="AD82"/>
      <c r="AE82"/>
      <c r="AF82"/>
      <c r="AG82"/>
      <c r="AH82"/>
      <c r="AI82" s="12"/>
      <c r="AJ82"/>
      <c r="AK82"/>
      <c r="AL82"/>
      <c r="AM82"/>
      <c r="AN82" s="12"/>
      <c r="AO82" s="12"/>
    </row>
    <row r="83" spans="1:42" ht="12" customHeight="1" x14ac:dyDescent="0.25">
      <c r="A83" s="11" t="s">
        <v>133</v>
      </c>
      <c r="E83" s="8"/>
      <c r="F83" s="8"/>
      <c r="G83" s="15"/>
      <c r="H83" s="15"/>
      <c r="I83" s="15"/>
      <c r="J83" s="15"/>
      <c r="K83" s="15"/>
      <c r="L83" s="15"/>
      <c r="M83" s="15"/>
      <c r="N83" s="15"/>
      <c r="O83" s="15"/>
      <c r="P83" s="5"/>
      <c r="Q83" s="5"/>
      <c r="R83" s="12"/>
      <c r="S83" s="12"/>
      <c r="T83" s="12"/>
      <c r="U83" s="12"/>
      <c r="V83"/>
      <c r="W83"/>
      <c r="X83"/>
      <c r="Y83"/>
      <c r="Z83"/>
      <c r="AA83"/>
      <c r="AB83"/>
      <c r="AC83"/>
      <c r="AD83"/>
      <c r="AE83"/>
      <c r="AF83"/>
      <c r="AG83"/>
      <c r="AH83"/>
      <c r="AI83" s="12"/>
      <c r="AJ83"/>
      <c r="AK83"/>
      <c r="AL83"/>
      <c r="AM83"/>
      <c r="AN83" s="12"/>
      <c r="AO83" s="12"/>
    </row>
    <row r="84" spans="1:42" ht="12" customHeight="1" x14ac:dyDescent="0.25">
      <c r="A84" s="21" t="s">
        <v>309</v>
      </c>
      <c r="B84" s="21" t="s">
        <v>320</v>
      </c>
      <c r="C84" s="21" t="s">
        <v>310</v>
      </c>
      <c r="D84" s="21" t="s">
        <v>311</v>
      </c>
      <c r="E84" s="21" t="s">
        <v>312</v>
      </c>
      <c r="F84" s="21" t="s">
        <v>313</v>
      </c>
      <c r="G84" s="22" t="s">
        <v>314</v>
      </c>
      <c r="H84" s="22" t="s">
        <v>315</v>
      </c>
      <c r="I84" s="22" t="s">
        <v>316</v>
      </c>
      <c r="J84" s="22" t="s">
        <v>0</v>
      </c>
      <c r="K84" s="22" t="s">
        <v>1</v>
      </c>
      <c r="L84" s="22" t="s">
        <v>2</v>
      </c>
      <c r="M84" s="22" t="s">
        <v>317</v>
      </c>
      <c r="N84" s="22" t="s">
        <v>318</v>
      </c>
      <c r="O84" s="22" t="s">
        <v>319</v>
      </c>
      <c r="P84" s="5"/>
      <c r="Q84" s="5"/>
      <c r="R84" s="12"/>
      <c r="S84" s="12"/>
      <c r="T84" s="12"/>
      <c r="U84" s="12"/>
      <c r="V84"/>
      <c r="W84"/>
      <c r="X84"/>
      <c r="Y84"/>
      <c r="Z84"/>
      <c r="AA84"/>
      <c r="AB84"/>
      <c r="AC84"/>
      <c r="AD84"/>
      <c r="AE84"/>
      <c r="AF84"/>
      <c r="AG84"/>
      <c r="AH84"/>
      <c r="AI84" s="12"/>
      <c r="AJ84" s="12"/>
      <c r="AK84" s="12"/>
      <c r="AL84" s="12"/>
      <c r="AM84"/>
      <c r="AN84" s="12"/>
      <c r="AO84" s="12"/>
    </row>
    <row r="85" spans="1:42" ht="12" customHeight="1" x14ac:dyDescent="0.25">
      <c r="A85" s="5" t="s">
        <v>380</v>
      </c>
      <c r="B85" s="5" t="s">
        <v>134</v>
      </c>
      <c r="C85" s="5" t="s">
        <v>255</v>
      </c>
      <c r="D85" s="5" t="s">
        <v>253</v>
      </c>
      <c r="E85" s="8">
        <v>45901</v>
      </c>
      <c r="F85" s="8">
        <v>46082</v>
      </c>
      <c r="G85" s="15">
        <v>150000</v>
      </c>
      <c r="H85" s="15">
        <v>0</v>
      </c>
      <c r="I85" s="15">
        <f t="shared" ref="I85" si="17">+G85+H85</f>
        <v>150000</v>
      </c>
      <c r="J85" s="15">
        <f>+VLOOKUP(A85,'[1]REPORTE NOMINA PERSONAL TEM (2)'!A$2:K$277,8,0)</f>
        <v>4305</v>
      </c>
      <c r="K85" s="15">
        <f>+VLOOKUP(A85,'[1]REPORTE NOMINA PERSONAL TEM (2)'!A$1:K$277,9,0)</f>
        <v>23437.75</v>
      </c>
      <c r="L85" s="15">
        <f>+VLOOKUP(A85,'[1]REPORTE NOMINA PERSONAL TEM (2)'!A$2:K$277,10,0)</f>
        <v>4560</v>
      </c>
      <c r="M85" s="15">
        <f>+VLOOKUP(A85,'[1]REPORTE NOMINA PERSONAL TEM (2)'!$A$1:$K$277,11,0)</f>
        <v>2740.46</v>
      </c>
      <c r="N85" s="15">
        <f t="shared" ref="N85:N87" si="18">+J85+K85+M85+L85</f>
        <v>35043.21</v>
      </c>
      <c r="O85" s="15">
        <f t="shared" ref="O85:O87" si="19">+I85-N85</f>
        <v>114956.79000000001</v>
      </c>
      <c r="P85" s="5"/>
      <c r="Q85" s="5"/>
      <c r="R85" s="12"/>
      <c r="S85" s="12"/>
      <c r="T85" s="12"/>
      <c r="U85" s="12"/>
      <c r="V85"/>
      <c r="W85"/>
      <c r="X85"/>
      <c r="Y85"/>
      <c r="Z85"/>
      <c r="AA85"/>
      <c r="AB85"/>
      <c r="AC85"/>
      <c r="AD85"/>
      <c r="AE85"/>
      <c r="AF85"/>
      <c r="AG85"/>
      <c r="AH85"/>
      <c r="AI85" s="12"/>
      <c r="AJ85"/>
      <c r="AK85"/>
      <c r="AL85"/>
      <c r="AM85" s="12"/>
      <c r="AN85" s="12"/>
      <c r="AO85" s="12"/>
    </row>
    <row r="86" spans="1:42" customFormat="1" ht="15" x14ac:dyDescent="0.25">
      <c r="A86" s="5" t="s">
        <v>358</v>
      </c>
      <c r="B86" s="5" t="s">
        <v>139</v>
      </c>
      <c r="C86" s="5" t="s">
        <v>255</v>
      </c>
      <c r="D86" s="5" t="s">
        <v>254</v>
      </c>
      <c r="E86" s="8">
        <v>45839</v>
      </c>
      <c r="F86" s="8">
        <v>46023</v>
      </c>
      <c r="G86" s="7">
        <v>55000</v>
      </c>
      <c r="H86" s="7">
        <v>0</v>
      </c>
      <c r="I86" s="7">
        <v>55000</v>
      </c>
      <c r="J86" s="15">
        <f>+VLOOKUP(A86,'[1]REPORTE NOMINA PERSONAL TEM (2)'!A$2:K$277,8,0)</f>
        <v>1578.5</v>
      </c>
      <c r="K86" s="15">
        <f>+VLOOKUP(A86,'[1]REPORTE NOMINA PERSONAL TEM (2)'!A$1:K$277,9,0)</f>
        <v>2559.6799999999998</v>
      </c>
      <c r="L86" s="15">
        <f>+VLOOKUP(A86,'[1]REPORTE NOMINA PERSONAL TEM (2)'!A$2:K$277,10,0)</f>
        <v>1672</v>
      </c>
      <c r="M86" s="15">
        <f>+VLOOKUP(A86,'[1]REPORTE NOMINA PERSONAL TEM (2)'!$A$1:$K$277,11,0)</f>
        <v>25</v>
      </c>
      <c r="N86" s="15">
        <f t="shared" si="18"/>
        <v>5835.18</v>
      </c>
      <c r="O86" s="15">
        <f t="shared" si="19"/>
        <v>49164.82</v>
      </c>
      <c r="P86" s="5"/>
      <c r="Q86" s="5"/>
      <c r="R86" s="12"/>
      <c r="S86" s="12"/>
      <c r="T86" s="12"/>
      <c r="U86" s="12"/>
      <c r="AI86" s="12"/>
      <c r="AJ86" s="12"/>
      <c r="AK86" s="12"/>
      <c r="AL86" s="12"/>
      <c r="AN86" s="12"/>
      <c r="AO86" s="12"/>
      <c r="AP86" s="1"/>
    </row>
    <row r="87" spans="1:42" customFormat="1" ht="15" x14ac:dyDescent="0.25">
      <c r="A87" s="5" t="s">
        <v>359</v>
      </c>
      <c r="B87" s="5" t="s">
        <v>139</v>
      </c>
      <c r="C87" s="5" t="s">
        <v>255</v>
      </c>
      <c r="D87" s="5" t="s">
        <v>253</v>
      </c>
      <c r="E87" s="8">
        <v>45839</v>
      </c>
      <c r="F87" s="8">
        <v>46023</v>
      </c>
      <c r="G87" s="7">
        <v>55000</v>
      </c>
      <c r="H87" s="7">
        <v>0</v>
      </c>
      <c r="I87" s="7">
        <v>55000</v>
      </c>
      <c r="J87" s="15">
        <f>+VLOOKUP(A87,'[1]REPORTE NOMINA PERSONAL TEM (2)'!A$2:K$277,8,0)</f>
        <v>1578.5</v>
      </c>
      <c r="K87" s="15">
        <f>+VLOOKUP(A87,'[1]REPORTE NOMINA PERSONAL TEM (2)'!A$1:K$277,9,0)</f>
        <v>2559.6799999999998</v>
      </c>
      <c r="L87" s="15">
        <f>+VLOOKUP(A87,'[1]REPORTE NOMINA PERSONAL TEM (2)'!A$2:K$277,10,0)</f>
        <v>1672</v>
      </c>
      <c r="M87" s="15">
        <f>+VLOOKUP(A87,'[1]REPORTE NOMINA PERSONAL TEM (2)'!$A$1:$K$277,11,0)</f>
        <v>25</v>
      </c>
      <c r="N87" s="15">
        <f t="shared" si="18"/>
        <v>5835.18</v>
      </c>
      <c r="O87" s="15">
        <f t="shared" si="19"/>
        <v>49164.82</v>
      </c>
      <c r="P87" s="5"/>
      <c r="Q87" s="5"/>
      <c r="R87" s="12"/>
      <c r="S87" s="12"/>
      <c r="T87" s="12"/>
      <c r="U87" s="12"/>
      <c r="AI87" s="12"/>
      <c r="AJ87" s="12"/>
      <c r="AK87" s="12"/>
      <c r="AL87" s="12"/>
      <c r="AN87" s="12"/>
      <c r="AO87" s="12"/>
      <c r="AP87" s="1"/>
    </row>
    <row r="88" spans="1:42" ht="12" customHeight="1" thickBot="1" x14ac:dyDescent="0.3">
      <c r="D88" s="24">
        <v>3</v>
      </c>
      <c r="E88" s="19"/>
      <c r="F88" s="19"/>
      <c r="G88" s="19">
        <f>SUM(G85:G87)</f>
        <v>260000</v>
      </c>
      <c r="H88" s="19">
        <f t="shared" ref="H88:O88" si="20">SUM(H85:H87)</f>
        <v>0</v>
      </c>
      <c r="I88" s="19">
        <f t="shared" si="20"/>
        <v>260000</v>
      </c>
      <c r="J88" s="19">
        <f t="shared" si="20"/>
        <v>7462</v>
      </c>
      <c r="K88" s="19">
        <f t="shared" si="20"/>
        <v>28557.11</v>
      </c>
      <c r="L88" s="19">
        <f t="shared" si="20"/>
        <v>7904</v>
      </c>
      <c r="M88" s="19">
        <f t="shared" si="20"/>
        <v>2790.46</v>
      </c>
      <c r="N88" s="19">
        <f t="shared" si="20"/>
        <v>46713.57</v>
      </c>
      <c r="O88" s="19">
        <f t="shared" si="20"/>
        <v>213286.43000000002</v>
      </c>
      <c r="P88" s="5"/>
      <c r="Q88" s="5"/>
      <c r="R88" s="12"/>
      <c r="S88" s="12"/>
      <c r="T88" s="12"/>
      <c r="U88" s="12"/>
      <c r="V88"/>
      <c r="W88"/>
      <c r="X88"/>
      <c r="Y88"/>
      <c r="Z88"/>
      <c r="AA88"/>
      <c r="AB88"/>
      <c r="AC88"/>
      <c r="AD88"/>
      <c r="AE88"/>
      <c r="AF88"/>
      <c r="AG88"/>
      <c r="AH88"/>
      <c r="AI88" s="12"/>
      <c r="AJ88" s="12"/>
      <c r="AK88"/>
      <c r="AL88" s="12"/>
      <c r="AM88" s="12"/>
      <c r="AN88" s="12"/>
      <c r="AO88" s="12"/>
      <c r="AP88"/>
    </row>
    <row r="89" spans="1:42" ht="12" customHeight="1" x14ac:dyDescent="0.25">
      <c r="H89" s="5"/>
      <c r="J89" s="5"/>
      <c r="K89" s="5"/>
      <c r="L89" s="5"/>
      <c r="M89" s="5"/>
      <c r="P89" s="5"/>
      <c r="Q89" s="5"/>
      <c r="R89" s="12"/>
      <c r="S89" s="12"/>
      <c r="T89" s="12"/>
      <c r="U89" s="12"/>
      <c r="V89"/>
      <c r="W89"/>
      <c r="X89"/>
      <c r="Y89"/>
      <c r="Z89"/>
      <c r="AA89"/>
      <c r="AB89"/>
      <c r="AC89"/>
      <c r="AD89"/>
      <c r="AE89"/>
      <c r="AF89"/>
      <c r="AG89"/>
      <c r="AH89"/>
      <c r="AI89" s="12"/>
      <c r="AJ89" s="12"/>
      <c r="AK89"/>
      <c r="AL89" s="12"/>
      <c r="AM89" s="12"/>
      <c r="AN89" s="12"/>
      <c r="AO89" s="12"/>
      <c r="AP89"/>
    </row>
    <row r="90" spans="1:42" ht="12" customHeight="1" x14ac:dyDescent="0.25">
      <c r="H90" s="5"/>
      <c r="J90" s="5"/>
      <c r="K90" s="5"/>
      <c r="L90" s="5"/>
      <c r="M90" s="5"/>
      <c r="P90" s="5"/>
      <c r="Q90" s="5"/>
      <c r="R90" s="12"/>
      <c r="S90" s="12"/>
      <c r="T90" s="12"/>
      <c r="U90" s="12"/>
      <c r="V90"/>
      <c r="W90"/>
      <c r="X90"/>
      <c r="Y90"/>
      <c r="Z90"/>
      <c r="AA90"/>
      <c r="AB90"/>
      <c r="AC90"/>
      <c r="AD90"/>
      <c r="AE90"/>
      <c r="AF90"/>
      <c r="AG90"/>
      <c r="AH90"/>
      <c r="AI90" s="12"/>
      <c r="AJ90" s="12"/>
      <c r="AK90" s="12"/>
      <c r="AL90" s="12"/>
      <c r="AM90"/>
      <c r="AN90" s="12"/>
      <c r="AO90" s="12"/>
    </row>
    <row r="91" spans="1:42" ht="12" customHeight="1" x14ac:dyDescent="0.25">
      <c r="A91" s="11" t="s">
        <v>135</v>
      </c>
      <c r="E91" s="8"/>
      <c r="F91" s="8"/>
      <c r="G91" s="15"/>
      <c r="H91" s="15"/>
      <c r="I91" s="15"/>
      <c r="J91" s="15"/>
      <c r="K91" s="15"/>
      <c r="L91" s="15"/>
      <c r="M91" s="15"/>
      <c r="N91" s="15"/>
      <c r="O91" s="15"/>
      <c r="P91" s="5"/>
      <c r="Q91" s="5"/>
      <c r="R91" s="12"/>
      <c r="S91" s="12"/>
      <c r="T91" s="12"/>
      <c r="U91" s="12"/>
      <c r="V91"/>
      <c r="W91"/>
      <c r="X91"/>
      <c r="Y91"/>
      <c r="Z91"/>
      <c r="AA91"/>
      <c r="AB91"/>
      <c r="AC91"/>
      <c r="AD91"/>
      <c r="AE91"/>
      <c r="AF91"/>
      <c r="AG91"/>
      <c r="AH91"/>
      <c r="AI91" s="12"/>
      <c r="AJ91" s="12"/>
      <c r="AK91" s="12"/>
      <c r="AL91" s="12"/>
      <c r="AM91" s="12"/>
      <c r="AN91" s="12"/>
      <c r="AO91" s="12"/>
    </row>
    <row r="92" spans="1:42" ht="12" customHeight="1" x14ac:dyDescent="0.25">
      <c r="A92" s="21" t="s">
        <v>309</v>
      </c>
      <c r="B92" s="21" t="s">
        <v>320</v>
      </c>
      <c r="C92" s="21" t="s">
        <v>310</v>
      </c>
      <c r="D92" s="21" t="s">
        <v>311</v>
      </c>
      <c r="E92" s="21" t="s">
        <v>312</v>
      </c>
      <c r="F92" s="21" t="s">
        <v>313</v>
      </c>
      <c r="G92" s="22" t="s">
        <v>314</v>
      </c>
      <c r="H92" s="22" t="s">
        <v>315</v>
      </c>
      <c r="I92" s="22" t="s">
        <v>316</v>
      </c>
      <c r="J92" s="22" t="s">
        <v>0</v>
      </c>
      <c r="K92" s="22" t="s">
        <v>1</v>
      </c>
      <c r="L92" s="22" t="s">
        <v>2</v>
      </c>
      <c r="M92" s="22" t="s">
        <v>317</v>
      </c>
      <c r="N92" s="22" t="s">
        <v>318</v>
      </c>
      <c r="O92" s="22" t="s">
        <v>319</v>
      </c>
      <c r="P92" s="5"/>
      <c r="Q92" s="5"/>
      <c r="R92" s="12"/>
      <c r="S92" s="12"/>
      <c r="T92" s="12"/>
      <c r="U92" s="12"/>
      <c r="V92"/>
      <c r="W92"/>
      <c r="X92"/>
      <c r="Y92"/>
      <c r="Z92"/>
      <c r="AA92"/>
      <c r="AB92"/>
      <c r="AC92"/>
      <c r="AD92"/>
      <c r="AE92"/>
      <c r="AF92"/>
      <c r="AG92"/>
      <c r="AH92"/>
      <c r="AI92" s="12"/>
      <c r="AJ92" s="12"/>
      <c r="AK92" s="12"/>
      <c r="AL92" s="12"/>
      <c r="AM92"/>
      <c r="AN92" s="12"/>
      <c r="AO92" s="12"/>
    </row>
    <row r="93" spans="1:42" ht="12" customHeight="1" x14ac:dyDescent="0.25">
      <c r="A93" s="5" t="s">
        <v>136</v>
      </c>
      <c r="B93" s="5" t="s">
        <v>137</v>
      </c>
      <c r="C93" s="5" t="s">
        <v>255</v>
      </c>
      <c r="D93" s="5" t="s">
        <v>253</v>
      </c>
      <c r="E93" s="8">
        <v>45901</v>
      </c>
      <c r="F93" s="8">
        <v>46082</v>
      </c>
      <c r="G93" s="15">
        <v>128000</v>
      </c>
      <c r="H93" s="15">
        <v>0</v>
      </c>
      <c r="I93" s="15">
        <f>+G93+H93</f>
        <v>128000</v>
      </c>
      <c r="J93" s="15">
        <f>+VLOOKUP(A93,'[1]REPORTE NOMINA PERSONAL TEM (2)'!A$2:K$277,8,0)</f>
        <v>3673.6</v>
      </c>
      <c r="K93" s="15">
        <f>+VLOOKUP(A93,'[1]REPORTE NOMINA PERSONAL TEM (2)'!A$1:K$277,9,0)</f>
        <v>18691.669999999998</v>
      </c>
      <c r="L93" s="15">
        <f>+VLOOKUP(A93,'[1]REPORTE NOMINA PERSONAL TEM (2)'!A$2:K$277,10,0)</f>
        <v>3891.2</v>
      </c>
      <c r="M93" s="15">
        <f>+VLOOKUP(A93,'[1]REPORTE NOMINA PERSONAL TEM (2)'!$A$1:$K$277,11,0)</f>
        <v>25</v>
      </c>
      <c r="N93" s="15">
        <f t="shared" ref="N93:N94" si="21">+J93+K93+M93+L93</f>
        <v>26281.469999999998</v>
      </c>
      <c r="O93" s="15">
        <f t="shared" ref="O93:O94" si="22">+I93-N93</f>
        <v>101718.53</v>
      </c>
      <c r="P93" s="5"/>
      <c r="Q93" s="5"/>
      <c r="R93" s="12"/>
      <c r="S93" s="12"/>
      <c r="T93" s="12"/>
      <c r="U93" s="12"/>
      <c r="V93"/>
      <c r="W93"/>
      <c r="X93"/>
      <c r="Y93"/>
      <c r="Z93"/>
      <c r="AA93"/>
      <c r="AB93"/>
      <c r="AC93"/>
      <c r="AD93"/>
      <c r="AE93"/>
      <c r="AF93"/>
      <c r="AG93"/>
      <c r="AH93"/>
      <c r="AI93" s="12"/>
      <c r="AJ93" s="12"/>
      <c r="AK93" s="12"/>
      <c r="AL93" s="12"/>
      <c r="AM93" s="12"/>
      <c r="AN93" s="12"/>
      <c r="AO93" s="12"/>
    </row>
    <row r="94" spans="1:42" ht="12" customHeight="1" x14ac:dyDescent="0.25">
      <c r="A94" s="5" t="s">
        <v>138</v>
      </c>
      <c r="B94" s="5" t="s">
        <v>139</v>
      </c>
      <c r="C94" s="5" t="s">
        <v>255</v>
      </c>
      <c r="D94" s="5" t="s">
        <v>254</v>
      </c>
      <c r="E94" s="8">
        <v>45778</v>
      </c>
      <c r="F94" s="8">
        <v>45962</v>
      </c>
      <c r="G94" s="15">
        <v>55000</v>
      </c>
      <c r="H94" s="15">
        <v>0</v>
      </c>
      <c r="I94" s="15">
        <f t="shared" ref="I94" si="23">+G94+H94</f>
        <v>55000</v>
      </c>
      <c r="J94" s="15">
        <f>+VLOOKUP(A94,'[1]REPORTE NOMINA PERSONAL TEM (2)'!A$2:K$277,8,0)</f>
        <v>1578.5</v>
      </c>
      <c r="K94" s="15">
        <f>+VLOOKUP(A94,'[1]REPORTE NOMINA PERSONAL TEM (2)'!A$1:K$277,9,0)</f>
        <v>2559.6799999999998</v>
      </c>
      <c r="L94" s="15">
        <f>+VLOOKUP(A94,'[1]REPORTE NOMINA PERSONAL TEM (2)'!A$2:K$277,10,0)</f>
        <v>1672</v>
      </c>
      <c r="M94" s="15">
        <f>+VLOOKUP(A94,'[1]REPORTE NOMINA PERSONAL TEM (2)'!$A$1:$K$277,11,0)</f>
        <v>25</v>
      </c>
      <c r="N94" s="15">
        <f t="shared" si="21"/>
        <v>5835.18</v>
      </c>
      <c r="O94" s="15">
        <f t="shared" si="22"/>
        <v>49164.82</v>
      </c>
      <c r="P94" s="5"/>
      <c r="Q94" s="5"/>
      <c r="R94" s="12"/>
      <c r="S94" s="12"/>
      <c r="T94" s="12"/>
      <c r="U94" s="12"/>
      <c r="V94"/>
      <c r="W94"/>
      <c r="X94"/>
      <c r="Y94"/>
      <c r="Z94"/>
      <c r="AA94"/>
      <c r="AB94"/>
      <c r="AC94"/>
      <c r="AD94"/>
      <c r="AE94"/>
      <c r="AF94"/>
      <c r="AG94"/>
      <c r="AH94"/>
      <c r="AI94" s="12"/>
      <c r="AJ94" s="12"/>
      <c r="AK94" s="12"/>
      <c r="AL94" s="12"/>
      <c r="AM94" s="12"/>
      <c r="AN94" s="12"/>
      <c r="AO94" s="12"/>
    </row>
    <row r="95" spans="1:42" ht="12" customHeight="1" thickBot="1" x14ac:dyDescent="0.3">
      <c r="D95" s="24">
        <v>2</v>
      </c>
      <c r="E95" s="19"/>
      <c r="F95" s="19"/>
      <c r="G95" s="19">
        <f>SUM(G93:G94)</f>
        <v>183000</v>
      </c>
      <c r="H95" s="19">
        <f t="shared" ref="H95:O95" si="24">SUM(H93:H94)</f>
        <v>0</v>
      </c>
      <c r="I95" s="19">
        <f t="shared" si="24"/>
        <v>183000</v>
      </c>
      <c r="J95" s="19">
        <f t="shared" si="24"/>
        <v>5252.1</v>
      </c>
      <c r="K95" s="19">
        <f t="shared" si="24"/>
        <v>21251.35</v>
      </c>
      <c r="L95" s="19">
        <f t="shared" si="24"/>
        <v>5563.2</v>
      </c>
      <c r="M95" s="19">
        <f t="shared" si="24"/>
        <v>50</v>
      </c>
      <c r="N95" s="19">
        <f t="shared" si="24"/>
        <v>32116.649999999998</v>
      </c>
      <c r="O95" s="19">
        <f t="shared" si="24"/>
        <v>150883.35</v>
      </c>
      <c r="P95" s="5"/>
      <c r="Q95" s="5"/>
      <c r="R95" s="12"/>
      <c r="S95" s="12"/>
      <c r="T95" s="12"/>
      <c r="U95" s="12"/>
      <c r="V95"/>
      <c r="W95"/>
      <c r="X95"/>
      <c r="Y95"/>
      <c r="Z95"/>
      <c r="AA95"/>
      <c r="AB95"/>
      <c r="AC95"/>
      <c r="AD95"/>
      <c r="AE95"/>
      <c r="AF95"/>
      <c r="AG95"/>
      <c r="AH95"/>
      <c r="AI95" s="12"/>
      <c r="AJ95" s="12"/>
      <c r="AK95" s="12"/>
      <c r="AL95" s="12"/>
      <c r="AM95"/>
      <c r="AN95" s="12"/>
      <c r="AO95" s="12"/>
    </row>
    <row r="96" spans="1:42" ht="12" customHeight="1" x14ac:dyDescent="0.25">
      <c r="H96" s="5"/>
      <c r="J96" s="5"/>
      <c r="K96" s="5"/>
      <c r="L96" s="5"/>
      <c r="M96" s="5"/>
      <c r="P96" s="5"/>
      <c r="Q96" s="5"/>
      <c r="R96" s="12"/>
      <c r="S96" s="12"/>
      <c r="T96" s="12"/>
      <c r="U96" s="12"/>
      <c r="V96"/>
      <c r="W96"/>
      <c r="X96"/>
      <c r="Y96"/>
      <c r="Z96"/>
      <c r="AA96"/>
      <c r="AB96"/>
      <c r="AC96"/>
      <c r="AD96"/>
      <c r="AE96"/>
      <c r="AF96"/>
      <c r="AG96"/>
      <c r="AH96"/>
      <c r="AI96" s="12"/>
      <c r="AJ96" s="12"/>
      <c r="AK96" s="12"/>
      <c r="AL96" s="12"/>
      <c r="AM96" s="12"/>
      <c r="AN96" s="12"/>
      <c r="AO96" s="12"/>
    </row>
    <row r="97" spans="1:42" ht="12" customHeight="1" x14ac:dyDescent="0.25">
      <c r="H97" s="5"/>
      <c r="J97" s="5"/>
      <c r="K97" s="5"/>
      <c r="L97" s="5"/>
      <c r="M97" s="5"/>
      <c r="P97" s="5"/>
      <c r="Q97" s="5"/>
      <c r="R97" s="12"/>
      <c r="S97" s="12"/>
      <c r="T97" s="12"/>
      <c r="U97" s="12"/>
      <c r="V97"/>
      <c r="W97"/>
      <c r="X97"/>
      <c r="Y97"/>
      <c r="Z97"/>
      <c r="AA97"/>
      <c r="AB97"/>
      <c r="AC97"/>
      <c r="AD97"/>
      <c r="AE97"/>
      <c r="AF97"/>
      <c r="AG97"/>
      <c r="AH97"/>
      <c r="AI97" s="12"/>
      <c r="AJ97" s="12"/>
      <c r="AK97" s="12"/>
      <c r="AL97" s="12"/>
      <c r="AM97"/>
      <c r="AN97" s="12"/>
      <c r="AO97" s="12"/>
    </row>
    <row r="98" spans="1:42" ht="12" customHeight="1" x14ac:dyDescent="0.25">
      <c r="A98" s="11" t="s">
        <v>206</v>
      </c>
      <c r="E98" s="8"/>
      <c r="F98" s="8"/>
      <c r="G98" s="15"/>
      <c r="H98" s="15"/>
      <c r="I98" s="15"/>
      <c r="J98" s="15"/>
      <c r="K98" s="15"/>
      <c r="L98" s="15"/>
      <c r="M98" s="15"/>
      <c r="N98" s="15"/>
      <c r="O98" s="15"/>
      <c r="P98" s="5"/>
      <c r="Q98" s="5"/>
      <c r="R98" s="12"/>
      <c r="S98" s="12"/>
      <c r="T98" s="12"/>
      <c r="U98" s="12"/>
      <c r="V98"/>
      <c r="W98"/>
      <c r="X98"/>
      <c r="Y98"/>
      <c r="Z98"/>
      <c r="AA98"/>
      <c r="AB98"/>
      <c r="AC98"/>
      <c r="AD98"/>
      <c r="AE98"/>
      <c r="AF98"/>
      <c r="AG98"/>
      <c r="AH98"/>
      <c r="AI98" s="12"/>
      <c r="AJ98" s="12"/>
      <c r="AK98" s="12"/>
      <c r="AL98" s="12"/>
      <c r="AM98"/>
      <c r="AN98" s="12"/>
      <c r="AO98" s="12"/>
    </row>
    <row r="99" spans="1:42" ht="12" customHeight="1" x14ac:dyDescent="0.25">
      <c r="A99" s="21" t="s">
        <v>309</v>
      </c>
      <c r="B99" s="21" t="s">
        <v>320</v>
      </c>
      <c r="C99" s="21" t="s">
        <v>310</v>
      </c>
      <c r="D99" s="21" t="s">
        <v>311</v>
      </c>
      <c r="E99" s="21" t="s">
        <v>312</v>
      </c>
      <c r="F99" s="21" t="s">
        <v>313</v>
      </c>
      <c r="G99" s="22" t="s">
        <v>314</v>
      </c>
      <c r="H99" s="22" t="s">
        <v>315</v>
      </c>
      <c r="I99" s="22" t="s">
        <v>316</v>
      </c>
      <c r="J99" s="22" t="s">
        <v>0</v>
      </c>
      <c r="K99" s="22" t="s">
        <v>1</v>
      </c>
      <c r="L99" s="22" t="s">
        <v>2</v>
      </c>
      <c r="M99" s="22" t="s">
        <v>317</v>
      </c>
      <c r="N99" s="22" t="s">
        <v>318</v>
      </c>
      <c r="O99" s="22" t="s">
        <v>319</v>
      </c>
      <c r="P99" s="5"/>
      <c r="Q99" s="5"/>
      <c r="R99" s="12"/>
      <c r="S99" s="12"/>
      <c r="T99" s="12"/>
      <c r="U99" s="12"/>
      <c r="V99"/>
      <c r="W99"/>
      <c r="X99"/>
      <c r="Y99"/>
      <c r="Z99"/>
      <c r="AA99"/>
      <c r="AB99"/>
      <c r="AC99"/>
      <c r="AD99"/>
      <c r="AE99"/>
      <c r="AF99"/>
      <c r="AG99"/>
      <c r="AH99"/>
      <c r="AI99" s="12"/>
      <c r="AJ99" s="12"/>
      <c r="AK99" s="12"/>
      <c r="AL99" s="12"/>
      <c r="AM99"/>
      <c r="AN99" s="12"/>
      <c r="AO99" s="12"/>
    </row>
    <row r="100" spans="1:42" ht="12" customHeight="1" x14ac:dyDescent="0.25">
      <c r="A100" s="5" t="s">
        <v>215</v>
      </c>
      <c r="B100" s="5" t="s">
        <v>216</v>
      </c>
      <c r="C100" s="5" t="s">
        <v>255</v>
      </c>
      <c r="D100" s="5" t="s">
        <v>254</v>
      </c>
      <c r="E100" s="8">
        <v>45870</v>
      </c>
      <c r="F100" s="8">
        <v>46054</v>
      </c>
      <c r="G100" s="15">
        <v>150000</v>
      </c>
      <c r="H100" s="15">
        <v>0</v>
      </c>
      <c r="I100" s="15">
        <f t="shared" ref="I100:I125" si="25">+G100+H100</f>
        <v>150000</v>
      </c>
      <c r="J100" s="15">
        <f>+VLOOKUP(A100,'[1]REPORTE NOMINA PERSONAL TEM (2)'!A$2:K$277,8,0)</f>
        <v>4305</v>
      </c>
      <c r="K100" s="15">
        <f>+VLOOKUP(A100,'[1]REPORTE NOMINA PERSONAL TEM (2)'!A$1:K$277,9,0)</f>
        <v>23866.62</v>
      </c>
      <c r="L100" s="15">
        <f>+VLOOKUP(A100,'[1]REPORTE NOMINA PERSONAL TEM (2)'!A$2:K$277,10,0)</f>
        <v>4560</v>
      </c>
      <c r="M100" s="15">
        <f>+VLOOKUP(A100,'[1]REPORTE NOMINA PERSONAL TEM (2)'!$A$1:$K$277,11,0)</f>
        <v>25</v>
      </c>
      <c r="N100" s="15">
        <f t="shared" ref="N100:N125" si="26">+J100+K100+M100+L100</f>
        <v>32756.62</v>
      </c>
      <c r="O100" s="15">
        <f t="shared" ref="O100:O125" si="27">+I100-N100</f>
        <v>117243.38</v>
      </c>
      <c r="P100" s="5"/>
      <c r="Q100" s="5"/>
      <c r="R100" s="12"/>
      <c r="S100" s="12"/>
      <c r="T100" s="12"/>
      <c r="U100" s="12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 s="12"/>
      <c r="AJ100" s="12"/>
      <c r="AK100" s="12"/>
      <c r="AL100" s="12"/>
      <c r="AM100"/>
      <c r="AN100" s="12"/>
      <c r="AO100" s="12"/>
    </row>
    <row r="101" spans="1:42" ht="12" customHeight="1" x14ac:dyDescent="0.25">
      <c r="A101" s="5" t="s">
        <v>208</v>
      </c>
      <c r="B101" s="5" t="s">
        <v>46</v>
      </c>
      <c r="C101" s="5" t="s">
        <v>255</v>
      </c>
      <c r="D101" s="5" t="s">
        <v>253</v>
      </c>
      <c r="E101" s="8">
        <v>45778</v>
      </c>
      <c r="F101" s="8">
        <v>45962</v>
      </c>
      <c r="G101" s="15">
        <v>76000</v>
      </c>
      <c r="H101" s="15">
        <v>0</v>
      </c>
      <c r="I101" s="15">
        <f t="shared" si="25"/>
        <v>76000</v>
      </c>
      <c r="J101" s="15">
        <f>+VLOOKUP(A101,'[1]REPORTE NOMINA PERSONAL TEM (2)'!A$2:K$277,8,0)</f>
        <v>2181.1999999999998</v>
      </c>
      <c r="K101" s="15">
        <f>+VLOOKUP(A101,'[1]REPORTE NOMINA PERSONAL TEM (2)'!A$1:K$277,9,0)</f>
        <v>6497.56</v>
      </c>
      <c r="L101" s="15">
        <f>+VLOOKUP(A101,'[1]REPORTE NOMINA PERSONAL TEM (2)'!A$2:K$277,10,0)</f>
        <v>2310.4</v>
      </c>
      <c r="M101" s="15">
        <f>+VLOOKUP(A101,'[1]REPORTE NOMINA PERSONAL TEM (2)'!$A$1:$K$277,11,0)</f>
        <v>25</v>
      </c>
      <c r="N101" s="15">
        <f t="shared" si="26"/>
        <v>11014.16</v>
      </c>
      <c r="O101" s="15">
        <f t="shared" si="27"/>
        <v>64985.84</v>
      </c>
      <c r="P101" s="5"/>
      <c r="Q101" s="5"/>
      <c r="R101" s="12"/>
      <c r="S101" s="12"/>
      <c r="T101" s="12"/>
      <c r="U101" s="12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 s="12"/>
      <c r="AJ101" s="12"/>
      <c r="AK101" s="12"/>
      <c r="AL101" s="12"/>
      <c r="AM101"/>
      <c r="AN101" s="12"/>
      <c r="AO101" s="12"/>
    </row>
    <row r="102" spans="1:42" ht="12" customHeight="1" x14ac:dyDescent="0.25">
      <c r="A102" s="5" t="s">
        <v>324</v>
      </c>
      <c r="B102" s="5" t="s">
        <v>46</v>
      </c>
      <c r="C102" s="5" t="s">
        <v>255</v>
      </c>
      <c r="D102" s="5" t="s">
        <v>253</v>
      </c>
      <c r="E102" s="8">
        <v>45809</v>
      </c>
      <c r="F102" s="8">
        <v>45992</v>
      </c>
      <c r="G102" s="15">
        <v>76000</v>
      </c>
      <c r="H102" s="15">
        <v>0</v>
      </c>
      <c r="I102" s="15">
        <f t="shared" si="25"/>
        <v>76000</v>
      </c>
      <c r="J102" s="15">
        <f>+VLOOKUP(A102,'[1]REPORTE NOMINA PERSONAL TEM (2)'!A$2:K$277,8,0)</f>
        <v>2181.1999999999998</v>
      </c>
      <c r="K102" s="15">
        <f>+VLOOKUP(A102,'[1]REPORTE NOMINA PERSONAL TEM (2)'!A$1:K$277,9,0)</f>
        <v>6497.56</v>
      </c>
      <c r="L102" s="15">
        <f>+VLOOKUP(A102,'[1]REPORTE NOMINA PERSONAL TEM (2)'!A$2:K$277,10,0)</f>
        <v>2310.4</v>
      </c>
      <c r="M102" s="15">
        <f>+VLOOKUP(A102,'[1]REPORTE NOMINA PERSONAL TEM (2)'!$A$1:$K$277,11,0)</f>
        <v>25</v>
      </c>
      <c r="N102" s="15">
        <f t="shared" si="26"/>
        <v>11014.16</v>
      </c>
      <c r="O102" s="15">
        <f t="shared" si="27"/>
        <v>64985.84</v>
      </c>
      <c r="P102" s="5"/>
      <c r="Q102" s="5"/>
      <c r="R102" s="12"/>
      <c r="S102" s="12"/>
      <c r="T102" s="12"/>
      <c r="U102" s="1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 s="12"/>
      <c r="AJ102" s="12"/>
      <c r="AK102" s="12"/>
      <c r="AL102" s="12"/>
      <c r="AM102" s="12"/>
      <c r="AN102" s="12"/>
      <c r="AO102" s="12"/>
    </row>
    <row r="103" spans="1:42" s="5" customFormat="1" ht="15" x14ac:dyDescent="0.25">
      <c r="A103" s="5" t="s">
        <v>365</v>
      </c>
      <c r="B103" s="5" t="s">
        <v>46</v>
      </c>
      <c r="C103" s="5" t="s">
        <v>255</v>
      </c>
      <c r="D103" s="5" t="s">
        <v>253</v>
      </c>
      <c r="E103" s="8">
        <v>45839</v>
      </c>
      <c r="F103" s="8">
        <v>46023</v>
      </c>
      <c r="G103" s="15">
        <v>76000</v>
      </c>
      <c r="H103" s="5">
        <v>0</v>
      </c>
      <c r="I103" s="15">
        <f t="shared" si="25"/>
        <v>76000</v>
      </c>
      <c r="J103" s="15">
        <f>+VLOOKUP(A103,'[1]REPORTE NOMINA PERSONAL TEM (2)'!A$2:K$277,8,0)</f>
        <v>2181.1999999999998</v>
      </c>
      <c r="K103" s="15">
        <f>+VLOOKUP(A103,'[1]REPORTE NOMINA PERSONAL TEM (2)'!A$1:K$277,9,0)</f>
        <v>6497.56</v>
      </c>
      <c r="L103" s="15">
        <f>+VLOOKUP(A103,'[1]REPORTE NOMINA PERSONAL TEM (2)'!A$2:K$277,10,0)</f>
        <v>2310.4</v>
      </c>
      <c r="M103" s="15">
        <f>+VLOOKUP(A103,'[1]REPORTE NOMINA PERSONAL TEM (2)'!$A$1:$K$277,11,0)</f>
        <v>37306.379999999997</v>
      </c>
      <c r="N103" s="15">
        <f t="shared" si="26"/>
        <v>48295.54</v>
      </c>
      <c r="O103" s="15">
        <f t="shared" si="27"/>
        <v>27704.46</v>
      </c>
      <c r="R103" s="12"/>
      <c r="S103" s="12"/>
      <c r="T103" s="12"/>
      <c r="U103" s="12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 s="12"/>
      <c r="AJ103" s="12"/>
      <c r="AK103" s="12"/>
      <c r="AL103" s="12"/>
      <c r="AM103"/>
      <c r="AN103" s="12"/>
      <c r="AO103" s="12"/>
      <c r="AP103" s="1"/>
    </row>
    <row r="104" spans="1:42" s="5" customFormat="1" ht="15" x14ac:dyDescent="0.25">
      <c r="A104" s="5" t="s">
        <v>366</v>
      </c>
      <c r="B104" s="5" t="s">
        <v>46</v>
      </c>
      <c r="C104" s="5" t="s">
        <v>255</v>
      </c>
      <c r="D104" s="5" t="s">
        <v>254</v>
      </c>
      <c r="E104" s="8">
        <v>45839</v>
      </c>
      <c r="F104" s="8">
        <v>46023</v>
      </c>
      <c r="G104" s="15">
        <v>76000</v>
      </c>
      <c r="H104" s="5">
        <v>0</v>
      </c>
      <c r="I104" s="15">
        <f t="shared" si="25"/>
        <v>76000</v>
      </c>
      <c r="J104" s="15">
        <f>+VLOOKUP(A104,'[1]REPORTE NOMINA PERSONAL TEM (2)'!A$2:K$277,8,0)</f>
        <v>2181.1999999999998</v>
      </c>
      <c r="K104" s="15">
        <f>+VLOOKUP(A104,'[1]REPORTE NOMINA PERSONAL TEM (2)'!A$1:K$277,9,0)</f>
        <v>6497.56</v>
      </c>
      <c r="L104" s="15">
        <f>+VLOOKUP(A104,'[1]REPORTE NOMINA PERSONAL TEM (2)'!A$2:K$277,10,0)</f>
        <v>2310.4</v>
      </c>
      <c r="M104" s="15">
        <f>+VLOOKUP(A104,'[1]REPORTE NOMINA PERSONAL TEM (2)'!$A$1:$K$277,11,0)</f>
        <v>25</v>
      </c>
      <c r="N104" s="15">
        <f t="shared" si="26"/>
        <v>11014.16</v>
      </c>
      <c r="O104" s="15">
        <f t="shared" si="27"/>
        <v>64985.84</v>
      </c>
      <c r="R104" s="12"/>
      <c r="S104" s="12"/>
      <c r="T104" s="12"/>
      <c r="U104" s="12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 s="12"/>
      <c r="AJ104" s="12"/>
      <c r="AK104" s="12"/>
      <c r="AL104" s="12"/>
      <c r="AM104" s="12"/>
      <c r="AN104" s="12"/>
      <c r="AO104" s="12"/>
      <c r="AP104" s="1"/>
    </row>
    <row r="105" spans="1:42" s="5" customFormat="1" ht="15" x14ac:dyDescent="0.25">
      <c r="A105" s="5" t="s">
        <v>369</v>
      </c>
      <c r="B105" s="5" t="s">
        <v>46</v>
      </c>
      <c r="C105" s="5" t="s">
        <v>255</v>
      </c>
      <c r="D105" s="5" t="s">
        <v>253</v>
      </c>
      <c r="E105" s="8">
        <v>45839</v>
      </c>
      <c r="F105" s="8">
        <v>46023</v>
      </c>
      <c r="G105" s="15">
        <v>60000</v>
      </c>
      <c r="H105" s="15">
        <v>0</v>
      </c>
      <c r="I105" s="15">
        <f t="shared" si="25"/>
        <v>60000</v>
      </c>
      <c r="J105" s="15">
        <f>+VLOOKUP(A105,'[1]REPORTE NOMINA PERSONAL TEM (2)'!A$2:K$277,8,0)</f>
        <v>1722</v>
      </c>
      <c r="K105" s="15">
        <f>+VLOOKUP(A105,'[1]REPORTE NOMINA PERSONAL TEM (2)'!A$1:K$277,9,0)</f>
        <v>3486.68</v>
      </c>
      <c r="L105" s="15">
        <f>+VLOOKUP(A105,'[1]REPORTE NOMINA PERSONAL TEM (2)'!A$2:K$277,10,0)</f>
        <v>1824</v>
      </c>
      <c r="M105" s="15">
        <f>+VLOOKUP(A105,'[1]REPORTE NOMINA PERSONAL TEM (2)'!$A$1:$K$277,11,0)</f>
        <v>25</v>
      </c>
      <c r="N105" s="15">
        <f t="shared" si="26"/>
        <v>7057.68</v>
      </c>
      <c r="O105" s="15">
        <f t="shared" si="27"/>
        <v>52942.32</v>
      </c>
      <c r="R105" s="12"/>
      <c r="S105" s="12"/>
      <c r="T105" s="12"/>
      <c r="U105" s="12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 s="12"/>
      <c r="AJ105" s="12"/>
      <c r="AK105" s="12"/>
      <c r="AL105" s="12"/>
      <c r="AM105" s="12"/>
      <c r="AN105" s="12"/>
      <c r="AO105" s="12"/>
    </row>
    <row r="106" spans="1:42" customFormat="1" ht="15" x14ac:dyDescent="0.25">
      <c r="A106" s="5" t="s">
        <v>367</v>
      </c>
      <c r="B106" s="5" t="s">
        <v>13</v>
      </c>
      <c r="C106" s="5" t="s">
        <v>255</v>
      </c>
      <c r="D106" s="5" t="s">
        <v>253</v>
      </c>
      <c r="E106" s="8">
        <v>45839</v>
      </c>
      <c r="F106" s="8">
        <v>46023</v>
      </c>
      <c r="G106" s="15">
        <v>60000</v>
      </c>
      <c r="H106" s="15">
        <v>0</v>
      </c>
      <c r="I106" s="15">
        <f t="shared" si="25"/>
        <v>60000</v>
      </c>
      <c r="J106" s="15">
        <f>+VLOOKUP(A106,'[1]REPORTE NOMINA PERSONAL TEM (2)'!A$2:K$277,8,0)</f>
        <v>1722</v>
      </c>
      <c r="K106" s="15">
        <f>+VLOOKUP(A106,'[1]REPORTE NOMINA PERSONAL TEM (2)'!A$1:K$277,9,0)</f>
        <v>3486.68</v>
      </c>
      <c r="L106" s="15">
        <f>+VLOOKUP(A106,'[1]REPORTE NOMINA PERSONAL TEM (2)'!A$2:K$277,10,0)</f>
        <v>1824</v>
      </c>
      <c r="M106" s="15">
        <f>+VLOOKUP(A106,'[1]REPORTE NOMINA PERSONAL TEM (2)'!$A$1:$K$277,11,0)</f>
        <v>25</v>
      </c>
      <c r="N106" s="15">
        <f t="shared" si="26"/>
        <v>7057.68</v>
      </c>
      <c r="O106" s="15">
        <f t="shared" si="27"/>
        <v>52942.32</v>
      </c>
      <c r="P106" s="5"/>
      <c r="Q106" s="5"/>
      <c r="R106" s="12"/>
      <c r="S106" s="12"/>
      <c r="T106" s="12"/>
      <c r="U106" s="12"/>
      <c r="AI106" s="12"/>
      <c r="AJ106" s="12"/>
      <c r="AK106" s="12"/>
      <c r="AL106" s="12"/>
      <c r="AM106" s="12"/>
      <c r="AN106" s="12"/>
      <c r="AP106" s="5"/>
    </row>
    <row r="107" spans="1:42" customFormat="1" ht="15" x14ac:dyDescent="0.25">
      <c r="A107" s="5" t="s">
        <v>368</v>
      </c>
      <c r="B107" s="5" t="s">
        <v>13</v>
      </c>
      <c r="C107" s="5" t="s">
        <v>255</v>
      </c>
      <c r="D107" s="5" t="s">
        <v>253</v>
      </c>
      <c r="E107" s="8">
        <v>45839</v>
      </c>
      <c r="F107" s="8">
        <v>46023</v>
      </c>
      <c r="G107" s="15">
        <v>60000</v>
      </c>
      <c r="H107" s="5">
        <v>0</v>
      </c>
      <c r="I107" s="15">
        <f t="shared" si="25"/>
        <v>60000</v>
      </c>
      <c r="J107" s="15">
        <f>+VLOOKUP(A107,'[1]REPORTE NOMINA PERSONAL TEM (2)'!A$2:K$277,8,0)</f>
        <v>1722</v>
      </c>
      <c r="K107" s="15">
        <f>+VLOOKUP(A107,'[1]REPORTE NOMINA PERSONAL TEM (2)'!A$1:K$277,9,0)</f>
        <v>3486.68</v>
      </c>
      <c r="L107" s="15">
        <f>+VLOOKUP(A107,'[1]REPORTE NOMINA PERSONAL TEM (2)'!A$2:K$277,10,0)</f>
        <v>1824</v>
      </c>
      <c r="M107" s="15">
        <f>+VLOOKUP(A107,'[1]REPORTE NOMINA PERSONAL TEM (2)'!$A$1:$K$277,11,0)</f>
        <v>25</v>
      </c>
      <c r="N107" s="15">
        <f t="shared" si="26"/>
        <v>7057.68</v>
      </c>
      <c r="O107" s="15">
        <f t="shared" si="27"/>
        <v>52942.32</v>
      </c>
      <c r="P107" s="5"/>
      <c r="Q107" s="5"/>
      <c r="R107" s="12"/>
      <c r="S107" s="12"/>
      <c r="T107" s="12"/>
      <c r="U107" s="12"/>
      <c r="AI107" s="12"/>
      <c r="AJ107" s="12"/>
      <c r="AL107" s="12"/>
      <c r="AN107" s="12"/>
      <c r="AO107" s="12"/>
      <c r="AP107" s="5"/>
    </row>
    <row r="108" spans="1:42" ht="12" customHeight="1" x14ac:dyDescent="0.25">
      <c r="A108" s="5" t="s">
        <v>218</v>
      </c>
      <c r="B108" s="5" t="s">
        <v>146</v>
      </c>
      <c r="C108" s="5" t="s">
        <v>255</v>
      </c>
      <c r="D108" s="5" t="s">
        <v>254</v>
      </c>
      <c r="E108" s="8">
        <v>45870</v>
      </c>
      <c r="F108" s="8">
        <v>46054</v>
      </c>
      <c r="G108" s="15">
        <v>76000</v>
      </c>
      <c r="H108" s="15">
        <v>0</v>
      </c>
      <c r="I108" s="15">
        <f t="shared" si="25"/>
        <v>76000</v>
      </c>
      <c r="J108" s="15">
        <f>+VLOOKUP(A108,'[1]REPORTE NOMINA PERSONAL TEM (2)'!A$2:K$277,8,0)</f>
        <v>2181.1999999999998</v>
      </c>
      <c r="K108" s="15">
        <f>+VLOOKUP(A108,'[1]REPORTE NOMINA PERSONAL TEM (2)'!A$1:K$277,9,0)</f>
        <v>6497.56</v>
      </c>
      <c r="L108" s="15">
        <f>+VLOOKUP(A108,'[1]REPORTE NOMINA PERSONAL TEM (2)'!A$2:K$277,10,0)</f>
        <v>2310.4</v>
      </c>
      <c r="M108" s="15">
        <f>+VLOOKUP(A108,'[1]REPORTE NOMINA PERSONAL TEM (2)'!$A$1:$K$277,11,0)</f>
        <v>25</v>
      </c>
      <c r="N108" s="15">
        <f t="shared" si="26"/>
        <v>11014.16</v>
      </c>
      <c r="O108" s="15">
        <f t="shared" si="27"/>
        <v>64985.84</v>
      </c>
      <c r="P108" s="5"/>
      <c r="Q108" s="5"/>
      <c r="R108" s="12"/>
      <c r="S108" s="12"/>
      <c r="T108" s="12"/>
      <c r="U108" s="12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 s="12"/>
      <c r="AJ108" s="12"/>
      <c r="AK108"/>
      <c r="AL108" s="12"/>
      <c r="AM108"/>
      <c r="AN108" s="12"/>
      <c r="AO108" s="12"/>
      <c r="AP108"/>
    </row>
    <row r="109" spans="1:42" ht="12" customHeight="1" x14ac:dyDescent="0.25">
      <c r="A109" s="5" t="s">
        <v>220</v>
      </c>
      <c r="B109" s="5" t="s">
        <v>146</v>
      </c>
      <c r="C109" s="5" t="s">
        <v>255</v>
      </c>
      <c r="D109" s="5" t="s">
        <v>254</v>
      </c>
      <c r="E109" s="8">
        <v>45870</v>
      </c>
      <c r="F109" s="8">
        <v>46054</v>
      </c>
      <c r="G109" s="15">
        <v>76000</v>
      </c>
      <c r="H109" s="15">
        <v>0</v>
      </c>
      <c r="I109" s="15">
        <f t="shared" si="25"/>
        <v>76000</v>
      </c>
      <c r="J109" s="15">
        <f>+VLOOKUP(A109,'[1]REPORTE NOMINA PERSONAL TEM (2)'!A$2:K$277,8,0)</f>
        <v>2181.1999999999998</v>
      </c>
      <c r="K109" s="15">
        <f>+VLOOKUP(A109,'[1]REPORTE NOMINA PERSONAL TEM (2)'!A$1:K$277,9,0)</f>
        <v>6497.56</v>
      </c>
      <c r="L109" s="15">
        <f>+VLOOKUP(A109,'[1]REPORTE NOMINA PERSONAL TEM (2)'!A$2:K$277,10,0)</f>
        <v>2310.4</v>
      </c>
      <c r="M109" s="15">
        <f>+VLOOKUP(A109,'[1]REPORTE NOMINA PERSONAL TEM (2)'!$A$1:$K$277,11,0)</f>
        <v>25</v>
      </c>
      <c r="N109" s="15">
        <f t="shared" si="26"/>
        <v>11014.16</v>
      </c>
      <c r="O109" s="15">
        <f t="shared" si="27"/>
        <v>64985.84</v>
      </c>
      <c r="P109" s="5"/>
      <c r="Q109" s="5"/>
      <c r="R109" s="12"/>
      <c r="S109" s="12"/>
      <c r="T109" s="12"/>
      <c r="U109" s="12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 s="12"/>
      <c r="AJ109" s="12"/>
      <c r="AK109"/>
      <c r="AL109" s="12"/>
      <c r="AM109"/>
      <c r="AN109" s="12"/>
      <c r="AO109" s="12"/>
      <c r="AP109"/>
    </row>
    <row r="110" spans="1:42" ht="12" customHeight="1" x14ac:dyDescent="0.25">
      <c r="A110" s="5" t="s">
        <v>370</v>
      </c>
      <c r="B110" s="5" t="s">
        <v>146</v>
      </c>
      <c r="C110" s="5" t="s">
        <v>255</v>
      </c>
      <c r="D110" s="5" t="s">
        <v>254</v>
      </c>
      <c r="E110" s="8">
        <v>45839</v>
      </c>
      <c r="F110" s="8">
        <v>46023</v>
      </c>
      <c r="G110" s="15">
        <v>76000</v>
      </c>
      <c r="H110" s="15"/>
      <c r="I110" s="15">
        <f t="shared" si="25"/>
        <v>76000</v>
      </c>
      <c r="J110" s="15">
        <f>+VLOOKUP(A110,'[1]REPORTE NOMINA PERSONAL TEM (2)'!A$2:K$277,8,0)</f>
        <v>2181.1999999999998</v>
      </c>
      <c r="K110" s="15">
        <f>+VLOOKUP(A110,'[1]REPORTE NOMINA PERSONAL TEM (2)'!A$1:K$277,9,0)</f>
        <v>6497.56</v>
      </c>
      <c r="L110" s="15">
        <f>+VLOOKUP(A110,'[1]REPORTE NOMINA PERSONAL TEM (2)'!A$2:K$277,10,0)</f>
        <v>2310.4</v>
      </c>
      <c r="M110" s="15">
        <f>+VLOOKUP(A110,'[1]REPORTE NOMINA PERSONAL TEM (2)'!$A$1:$K$277,11,0)</f>
        <v>25</v>
      </c>
      <c r="N110" s="15">
        <f t="shared" si="26"/>
        <v>11014.16</v>
      </c>
      <c r="O110" s="15">
        <f t="shared" si="27"/>
        <v>64985.84</v>
      </c>
      <c r="P110" s="5"/>
      <c r="Q110" s="5"/>
      <c r="R110" s="12"/>
      <c r="S110" s="12"/>
      <c r="T110" s="12"/>
      <c r="U110" s="12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 s="12"/>
      <c r="AJ110" s="12"/>
      <c r="AK110" s="12"/>
      <c r="AL110" s="12"/>
      <c r="AM110"/>
      <c r="AN110" s="12"/>
      <c r="AO110" s="12"/>
    </row>
    <row r="111" spans="1:42" s="3" customFormat="1" ht="12" customHeight="1" x14ac:dyDescent="0.25">
      <c r="A111" s="10" t="s">
        <v>207</v>
      </c>
      <c r="B111" s="10" t="s">
        <v>146</v>
      </c>
      <c r="C111" s="10" t="s">
        <v>255</v>
      </c>
      <c r="D111" s="10" t="s">
        <v>254</v>
      </c>
      <c r="E111" s="8">
        <v>45901</v>
      </c>
      <c r="F111" s="8">
        <v>46082</v>
      </c>
      <c r="G111" s="15">
        <v>76000</v>
      </c>
      <c r="H111" s="15">
        <v>0</v>
      </c>
      <c r="I111" s="15">
        <f>+G111+H111</f>
        <v>76000</v>
      </c>
      <c r="J111" s="15">
        <f>+VLOOKUP(A111,'[1]REPORTE NOMINA PERSONAL TEM (2)'!A$2:K$277,8,0)</f>
        <v>2181.1999999999998</v>
      </c>
      <c r="K111" s="15">
        <f>+VLOOKUP(A111,'[1]REPORTE NOMINA PERSONAL TEM (2)'!A$1:K$277,9,0)</f>
        <v>6497.56</v>
      </c>
      <c r="L111" s="15">
        <f>+VLOOKUP(A111,'[1]REPORTE NOMINA PERSONAL TEM (2)'!A$2:K$277,10,0)</f>
        <v>2310.4</v>
      </c>
      <c r="M111" s="15">
        <f>+VLOOKUP(A111,'[1]REPORTE NOMINA PERSONAL TEM (2)'!$A$1:$K$277,11,0)</f>
        <v>25</v>
      </c>
      <c r="N111" s="15">
        <f t="shared" si="26"/>
        <v>11014.16</v>
      </c>
      <c r="O111" s="15">
        <f t="shared" si="27"/>
        <v>64985.84</v>
      </c>
      <c r="P111" s="10"/>
      <c r="Q111" s="10"/>
      <c r="R111" s="27"/>
      <c r="S111" s="27"/>
      <c r="T111" s="27"/>
      <c r="U111" s="27"/>
      <c r="V111" s="23"/>
      <c r="W111" s="23"/>
      <c r="X111" s="23"/>
      <c r="Y111" s="23"/>
      <c r="Z111" s="23"/>
      <c r="AA111" s="23"/>
      <c r="AB111" s="23"/>
      <c r="AC111" s="23"/>
      <c r="AD111" s="23"/>
      <c r="AE111" s="23"/>
      <c r="AF111" s="23"/>
      <c r="AG111" s="23"/>
      <c r="AH111" s="23"/>
      <c r="AI111" s="27"/>
      <c r="AJ111" s="27"/>
      <c r="AK111" s="27"/>
      <c r="AL111" s="27"/>
      <c r="AM111" s="27"/>
      <c r="AN111" s="27"/>
      <c r="AO111" s="27"/>
    </row>
    <row r="112" spans="1:42" ht="12" customHeight="1" x14ac:dyDescent="0.25">
      <c r="A112" s="5" t="s">
        <v>268</v>
      </c>
      <c r="B112" s="5" t="s">
        <v>211</v>
      </c>
      <c r="C112" s="5" t="s">
        <v>255</v>
      </c>
      <c r="D112" s="5" t="s">
        <v>254</v>
      </c>
      <c r="E112" s="8">
        <v>45778</v>
      </c>
      <c r="F112" s="8">
        <v>45962</v>
      </c>
      <c r="G112" s="15">
        <v>76000</v>
      </c>
      <c r="H112" s="15">
        <v>0</v>
      </c>
      <c r="I112" s="15">
        <f t="shared" si="25"/>
        <v>76000</v>
      </c>
      <c r="J112" s="15">
        <f>+VLOOKUP(A112,'[1]REPORTE NOMINA PERSONAL TEM (2)'!A$2:K$277,8,0)</f>
        <v>2181.1999999999998</v>
      </c>
      <c r="K112" s="15">
        <f>+VLOOKUP(A112,'[1]REPORTE NOMINA PERSONAL TEM (2)'!A$1:K$277,9,0)</f>
        <v>6497.56</v>
      </c>
      <c r="L112" s="15">
        <f>+VLOOKUP(A112,'[1]REPORTE NOMINA PERSONAL TEM (2)'!A$2:K$277,10,0)</f>
        <v>2310.4</v>
      </c>
      <c r="M112" s="15">
        <f>+VLOOKUP(A112,'[1]REPORTE NOMINA PERSONAL TEM (2)'!$A$1:$K$277,11,0)</f>
        <v>25</v>
      </c>
      <c r="N112" s="15">
        <f t="shared" si="26"/>
        <v>11014.16</v>
      </c>
      <c r="O112" s="15">
        <f t="shared" si="27"/>
        <v>64985.84</v>
      </c>
      <c r="P112" s="5"/>
      <c r="Q112" s="5"/>
      <c r="R112" s="12"/>
      <c r="S112" s="12"/>
      <c r="T112" s="12"/>
      <c r="U112" s="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 s="12"/>
      <c r="AJ112" s="12"/>
      <c r="AK112" s="12"/>
      <c r="AL112" s="12"/>
      <c r="AM112"/>
      <c r="AN112" s="12"/>
      <c r="AO112" s="12"/>
    </row>
    <row r="113" spans="1:42" ht="12" customHeight="1" x14ac:dyDescent="0.25">
      <c r="A113" s="5" t="s">
        <v>223</v>
      </c>
      <c r="B113" s="5" t="s">
        <v>211</v>
      </c>
      <c r="C113" s="5" t="s">
        <v>255</v>
      </c>
      <c r="D113" s="5" t="s">
        <v>253</v>
      </c>
      <c r="E113" s="8">
        <v>45901</v>
      </c>
      <c r="F113" s="8">
        <v>46082</v>
      </c>
      <c r="G113" s="15">
        <v>76000</v>
      </c>
      <c r="H113" s="15">
        <v>0</v>
      </c>
      <c r="I113" s="15">
        <f t="shared" si="25"/>
        <v>76000</v>
      </c>
      <c r="J113" s="15">
        <f>+VLOOKUP(A113,'[1]REPORTE NOMINA PERSONAL TEM (2)'!A$2:K$277,8,0)</f>
        <v>2181.1999999999998</v>
      </c>
      <c r="K113" s="15">
        <f>+VLOOKUP(A113,'[1]REPORTE NOMINA PERSONAL TEM (2)'!A$1:K$277,9,0)</f>
        <v>6497.56</v>
      </c>
      <c r="L113" s="15">
        <f>+VLOOKUP(A113,'[1]REPORTE NOMINA PERSONAL TEM (2)'!A$2:K$277,10,0)</f>
        <v>2310.4</v>
      </c>
      <c r="M113" s="15">
        <f>+VLOOKUP(A113,'[1]REPORTE NOMINA PERSONAL TEM (2)'!$A$1:$K$277,11,0)</f>
        <v>25</v>
      </c>
      <c r="N113" s="15">
        <f t="shared" si="26"/>
        <v>11014.16</v>
      </c>
      <c r="O113" s="15">
        <f t="shared" si="27"/>
        <v>64985.84</v>
      </c>
      <c r="P113" s="5"/>
      <c r="Q113" s="5"/>
      <c r="R113" s="12"/>
      <c r="S113" s="12"/>
      <c r="T113" s="12"/>
      <c r="U113" s="12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 s="12"/>
      <c r="AJ113" s="12"/>
      <c r="AK113"/>
      <c r="AL113" s="12"/>
      <c r="AM113"/>
      <c r="AN113" s="12"/>
      <c r="AO113" s="12"/>
    </row>
    <row r="114" spans="1:42" ht="12" customHeight="1" x14ac:dyDescent="0.25">
      <c r="A114" s="5" t="s">
        <v>210</v>
      </c>
      <c r="B114" s="5" t="s">
        <v>211</v>
      </c>
      <c r="C114" s="5" t="s">
        <v>255</v>
      </c>
      <c r="D114" s="5" t="s">
        <v>254</v>
      </c>
      <c r="E114" s="8">
        <v>45778</v>
      </c>
      <c r="F114" s="8">
        <v>45962</v>
      </c>
      <c r="G114" s="15">
        <v>76000</v>
      </c>
      <c r="H114" s="15">
        <v>0</v>
      </c>
      <c r="I114" s="15">
        <f t="shared" si="25"/>
        <v>76000</v>
      </c>
      <c r="J114" s="15">
        <f>+VLOOKUP(A114,'[1]REPORTE NOMINA PERSONAL TEM (2)'!A$2:K$277,8,0)</f>
        <v>2181.1999999999998</v>
      </c>
      <c r="K114" s="15">
        <f>+VLOOKUP(A114,'[1]REPORTE NOMINA PERSONAL TEM (2)'!A$1:K$277,9,0)</f>
        <v>6497.56</v>
      </c>
      <c r="L114" s="15">
        <f>+VLOOKUP(A114,'[1]REPORTE NOMINA PERSONAL TEM (2)'!A$2:K$277,10,0)</f>
        <v>2310.4</v>
      </c>
      <c r="M114" s="15">
        <f>+VLOOKUP(A114,'[1]REPORTE NOMINA PERSONAL TEM (2)'!$A$1:$K$277,11,0)</f>
        <v>1025</v>
      </c>
      <c r="N114" s="15">
        <f t="shared" si="26"/>
        <v>12014.16</v>
      </c>
      <c r="O114" s="15">
        <f t="shared" si="27"/>
        <v>63985.84</v>
      </c>
      <c r="P114" s="5"/>
      <c r="Q114" s="5"/>
      <c r="R114" s="12"/>
      <c r="S114" s="12"/>
      <c r="T114" s="12"/>
      <c r="U114" s="12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 s="12"/>
      <c r="AJ114" s="12"/>
      <c r="AK114" s="12"/>
      <c r="AL114" s="12"/>
      <c r="AM114"/>
      <c r="AN114" s="12"/>
      <c r="AO114" s="12"/>
    </row>
    <row r="115" spans="1:42" ht="12" customHeight="1" x14ac:dyDescent="0.25">
      <c r="A115" s="5" t="s">
        <v>212</v>
      </c>
      <c r="B115" s="5" t="s">
        <v>213</v>
      </c>
      <c r="C115" s="5" t="s">
        <v>255</v>
      </c>
      <c r="D115" s="5" t="s">
        <v>254</v>
      </c>
      <c r="E115" s="8">
        <v>45778</v>
      </c>
      <c r="F115" s="8">
        <v>45962</v>
      </c>
      <c r="G115" s="15">
        <v>40000</v>
      </c>
      <c r="H115" s="15">
        <v>0</v>
      </c>
      <c r="I115" s="15">
        <f t="shared" si="25"/>
        <v>40000</v>
      </c>
      <c r="J115" s="15">
        <f>+VLOOKUP(A115,'[1]REPORTE NOMINA PERSONAL TEM (2)'!A$2:K$277,8,0)</f>
        <v>1148</v>
      </c>
      <c r="K115" s="15">
        <f>+VLOOKUP(A115,'[1]REPORTE NOMINA PERSONAL TEM (2)'!A$1:K$277,9,0)</f>
        <v>185.33</v>
      </c>
      <c r="L115" s="15">
        <f>+VLOOKUP(A115,'[1]REPORTE NOMINA PERSONAL TEM (2)'!A$2:K$277,10,0)</f>
        <v>1216</v>
      </c>
      <c r="M115" s="15">
        <f>+VLOOKUP(A115,'[1]REPORTE NOMINA PERSONAL TEM (2)'!$A$1:$K$277,11,0)</f>
        <v>1740.46</v>
      </c>
      <c r="N115" s="15">
        <f t="shared" si="26"/>
        <v>4289.79</v>
      </c>
      <c r="O115" s="15">
        <f t="shared" si="27"/>
        <v>35710.21</v>
      </c>
      <c r="P115" s="5"/>
      <c r="Q115" s="5"/>
      <c r="R115" s="12"/>
      <c r="S115" s="12"/>
      <c r="T115" s="12"/>
      <c r="U115" s="12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 s="12"/>
      <c r="AJ115" s="12"/>
      <c r="AK115" s="12"/>
      <c r="AL115" s="12"/>
      <c r="AM115"/>
      <c r="AN115" s="12"/>
      <c r="AO115" s="12"/>
    </row>
    <row r="116" spans="1:42" ht="12" customHeight="1" x14ac:dyDescent="0.25">
      <c r="A116" s="5" t="s">
        <v>221</v>
      </c>
      <c r="B116" s="5" t="s">
        <v>9</v>
      </c>
      <c r="C116" s="5" t="s">
        <v>255</v>
      </c>
      <c r="D116" s="5" t="s">
        <v>254</v>
      </c>
      <c r="E116" s="8">
        <v>45870</v>
      </c>
      <c r="F116" s="8">
        <v>46054</v>
      </c>
      <c r="G116" s="15">
        <v>55000</v>
      </c>
      <c r="H116" s="15">
        <v>0</v>
      </c>
      <c r="I116" s="15">
        <f t="shared" si="25"/>
        <v>55000</v>
      </c>
      <c r="J116" s="15">
        <f>+VLOOKUP(A116,'[1]REPORTE NOMINA PERSONAL TEM (2)'!A$2:K$277,8,0)</f>
        <v>1578.5</v>
      </c>
      <c r="K116" s="15">
        <f>+VLOOKUP(A116,'[1]REPORTE NOMINA PERSONAL TEM (2)'!A$1:K$277,9,0)</f>
        <v>2559.6799999999998</v>
      </c>
      <c r="L116" s="15">
        <f>+VLOOKUP(A116,'[1]REPORTE NOMINA PERSONAL TEM (2)'!A$2:K$277,10,0)</f>
        <v>1672</v>
      </c>
      <c r="M116" s="15">
        <f>+VLOOKUP(A116,'[1]REPORTE NOMINA PERSONAL TEM (2)'!$A$1:$K$277,11,0)</f>
        <v>25</v>
      </c>
      <c r="N116" s="15">
        <f t="shared" si="26"/>
        <v>5835.18</v>
      </c>
      <c r="O116" s="15">
        <f t="shared" si="27"/>
        <v>49164.82</v>
      </c>
      <c r="P116" s="5"/>
      <c r="Q116" s="5"/>
      <c r="R116" s="12"/>
      <c r="S116" s="12"/>
      <c r="T116" s="12"/>
      <c r="U116" s="12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 s="12"/>
      <c r="AJ116" s="12"/>
      <c r="AK116" s="12"/>
      <c r="AL116" s="12"/>
      <c r="AM116"/>
      <c r="AN116" s="12"/>
      <c r="AO116" s="12"/>
    </row>
    <row r="117" spans="1:42" ht="12" customHeight="1" x14ac:dyDescent="0.25">
      <c r="A117" s="5" t="s">
        <v>217</v>
      </c>
      <c r="B117" s="5" t="s">
        <v>209</v>
      </c>
      <c r="C117" s="5" t="s">
        <v>255</v>
      </c>
      <c r="D117" s="5" t="s">
        <v>253</v>
      </c>
      <c r="E117" s="8">
        <v>45901</v>
      </c>
      <c r="F117" s="8">
        <v>46082</v>
      </c>
      <c r="G117" s="15">
        <v>30000</v>
      </c>
      <c r="H117" s="15">
        <v>0</v>
      </c>
      <c r="I117" s="15">
        <f t="shared" si="25"/>
        <v>30000</v>
      </c>
      <c r="J117" s="15">
        <f>+VLOOKUP(A117,'[1]REPORTE NOMINA PERSONAL TEM (2)'!A$2:K$277,8,0)</f>
        <v>861</v>
      </c>
      <c r="K117" s="15">
        <f>+VLOOKUP(A117,'[1]REPORTE NOMINA PERSONAL TEM (2)'!A$1:K$277,9,0)</f>
        <v>0</v>
      </c>
      <c r="L117" s="15">
        <f>+VLOOKUP(A117,'[1]REPORTE NOMINA PERSONAL TEM (2)'!A$2:K$277,10,0)</f>
        <v>912</v>
      </c>
      <c r="M117" s="15">
        <f>+VLOOKUP(A117,'[1]REPORTE NOMINA PERSONAL TEM (2)'!$A$1:$K$277,11,0)</f>
        <v>25</v>
      </c>
      <c r="N117" s="15">
        <f t="shared" si="26"/>
        <v>1798</v>
      </c>
      <c r="O117" s="15">
        <f t="shared" si="27"/>
        <v>28202</v>
      </c>
      <c r="P117" s="5"/>
      <c r="Q117" s="5"/>
      <c r="R117" s="12"/>
      <c r="S117" s="12"/>
      <c r="T117" s="12"/>
      <c r="U117" s="12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 s="12"/>
      <c r="AJ117" s="12"/>
      <c r="AK117" s="12"/>
      <c r="AL117" s="12"/>
      <c r="AM117"/>
      <c r="AN117" s="12"/>
      <c r="AO117" s="12"/>
    </row>
    <row r="118" spans="1:42" ht="12" customHeight="1" x14ac:dyDescent="0.25">
      <c r="A118" s="5" t="s">
        <v>214</v>
      </c>
      <c r="B118" s="5" t="s">
        <v>209</v>
      </c>
      <c r="C118" s="5" t="s">
        <v>255</v>
      </c>
      <c r="D118" s="5" t="s">
        <v>254</v>
      </c>
      <c r="E118" s="8">
        <v>45870</v>
      </c>
      <c r="F118" s="8">
        <v>46054</v>
      </c>
      <c r="G118" s="15">
        <v>30000</v>
      </c>
      <c r="H118" s="15">
        <v>0</v>
      </c>
      <c r="I118" s="15">
        <f t="shared" si="25"/>
        <v>30000</v>
      </c>
      <c r="J118" s="15">
        <f>+VLOOKUP(A118,'[1]REPORTE NOMINA PERSONAL TEM (2)'!A$2:K$277,8,0)</f>
        <v>861</v>
      </c>
      <c r="K118" s="15">
        <f>+VLOOKUP(A118,'[1]REPORTE NOMINA PERSONAL TEM (2)'!A$1:K$277,9,0)</f>
        <v>0</v>
      </c>
      <c r="L118" s="15">
        <f>+VLOOKUP(A118,'[1]REPORTE NOMINA PERSONAL TEM (2)'!A$2:K$277,10,0)</f>
        <v>912</v>
      </c>
      <c r="M118" s="15">
        <f>+VLOOKUP(A118,'[1]REPORTE NOMINA PERSONAL TEM (2)'!$A$1:$K$277,11,0)</f>
        <v>25</v>
      </c>
      <c r="N118" s="15">
        <f t="shared" si="26"/>
        <v>1798</v>
      </c>
      <c r="O118" s="15">
        <f t="shared" si="27"/>
        <v>28202</v>
      </c>
      <c r="P118" s="5"/>
      <c r="Q118" s="5"/>
      <c r="R118" s="12"/>
      <c r="S118" s="12"/>
      <c r="T118" s="12"/>
      <c r="U118" s="12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 s="12"/>
      <c r="AJ118" s="12"/>
      <c r="AK118" s="12"/>
      <c r="AL118" s="12"/>
      <c r="AM118" s="12"/>
      <c r="AN118" s="12"/>
      <c r="AO118" s="12"/>
    </row>
    <row r="119" spans="1:42" ht="12" customHeight="1" x14ac:dyDescent="0.25">
      <c r="A119" s="5" t="s">
        <v>371</v>
      </c>
      <c r="B119" s="5" t="s">
        <v>16</v>
      </c>
      <c r="C119" s="5" t="s">
        <v>255</v>
      </c>
      <c r="D119" s="5" t="s">
        <v>254</v>
      </c>
      <c r="E119" s="8">
        <v>45839</v>
      </c>
      <c r="F119" s="8">
        <v>46023</v>
      </c>
      <c r="G119" s="15">
        <v>55000</v>
      </c>
      <c r="H119" s="15"/>
      <c r="I119" s="15">
        <f t="shared" si="25"/>
        <v>55000</v>
      </c>
      <c r="J119" s="15">
        <f>+VLOOKUP(A119,'[1]REPORTE NOMINA PERSONAL TEM (2)'!A$2:K$277,8,0)</f>
        <v>1578.5</v>
      </c>
      <c r="K119" s="15">
        <f>+VLOOKUP(A119,'[1]REPORTE NOMINA PERSONAL TEM (2)'!A$1:K$277,9,0)</f>
        <v>2559.6799999999998</v>
      </c>
      <c r="L119" s="15">
        <f>+VLOOKUP(A119,'[1]REPORTE NOMINA PERSONAL TEM (2)'!A$2:K$277,10,0)</f>
        <v>1672</v>
      </c>
      <c r="M119" s="15">
        <f>+VLOOKUP(A119,'[1]REPORTE NOMINA PERSONAL TEM (2)'!$A$1:$K$277,11,0)</f>
        <v>25</v>
      </c>
      <c r="N119" s="15">
        <f t="shared" si="26"/>
        <v>5835.18</v>
      </c>
      <c r="O119" s="15">
        <f t="shared" si="27"/>
        <v>49164.82</v>
      </c>
      <c r="P119" s="5"/>
      <c r="Q119" s="5"/>
      <c r="R119" s="12"/>
      <c r="S119" s="12"/>
      <c r="T119" s="12"/>
      <c r="U119" s="12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 s="12"/>
      <c r="AJ119" s="12"/>
      <c r="AK119" s="12"/>
      <c r="AL119" s="12"/>
      <c r="AM119" s="12"/>
      <c r="AN119" s="12"/>
      <c r="AO119" s="12"/>
    </row>
    <row r="120" spans="1:42" s="5" customFormat="1" ht="15" x14ac:dyDescent="0.25">
      <c r="A120" s="5" t="s">
        <v>372</v>
      </c>
      <c r="B120" s="5" t="s">
        <v>9</v>
      </c>
      <c r="C120" s="5" t="s">
        <v>255</v>
      </c>
      <c r="D120" s="5" t="s">
        <v>254</v>
      </c>
      <c r="E120" s="8">
        <v>45839</v>
      </c>
      <c r="F120" s="8">
        <v>46023</v>
      </c>
      <c r="G120" s="7">
        <v>55000</v>
      </c>
      <c r="H120" s="7">
        <v>0</v>
      </c>
      <c r="I120" s="15">
        <f t="shared" si="25"/>
        <v>55000</v>
      </c>
      <c r="J120" s="15">
        <f>+VLOOKUP(A120,'[1]REPORTE NOMINA PERSONAL TEM (2)'!A$2:K$277,8,0)</f>
        <v>1578.5</v>
      </c>
      <c r="K120" s="15">
        <f>+VLOOKUP(A120,'[1]REPORTE NOMINA PERSONAL TEM (2)'!A$1:K$277,9,0)</f>
        <v>2559.6799999999998</v>
      </c>
      <c r="L120" s="15">
        <f>+VLOOKUP(A120,'[1]REPORTE NOMINA PERSONAL TEM (2)'!A$2:K$277,10,0)</f>
        <v>1672</v>
      </c>
      <c r="M120" s="15">
        <f>+VLOOKUP(A120,'[1]REPORTE NOMINA PERSONAL TEM (2)'!$A$1:$K$277,11,0)</f>
        <v>25</v>
      </c>
      <c r="N120" s="15">
        <f t="shared" si="26"/>
        <v>5835.18</v>
      </c>
      <c r="O120" s="15">
        <f t="shared" si="27"/>
        <v>49164.82</v>
      </c>
      <c r="R120" s="12"/>
      <c r="S120" s="12"/>
      <c r="T120" s="12"/>
      <c r="U120" s="12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 s="12"/>
      <c r="AJ120" s="12"/>
      <c r="AK120" s="12"/>
      <c r="AL120" s="12"/>
      <c r="AM120"/>
      <c r="AN120" s="12"/>
      <c r="AO120" s="12"/>
      <c r="AP120" s="1"/>
    </row>
    <row r="121" spans="1:42" s="5" customFormat="1" ht="15" x14ac:dyDescent="0.25">
      <c r="A121" s="5" t="s">
        <v>373</v>
      </c>
      <c r="B121" s="5" t="s">
        <v>9</v>
      </c>
      <c r="C121" s="5" t="s">
        <v>255</v>
      </c>
      <c r="D121" s="5" t="s">
        <v>254</v>
      </c>
      <c r="E121" s="8">
        <v>45870</v>
      </c>
      <c r="F121" s="8">
        <v>46054</v>
      </c>
      <c r="G121" s="7">
        <v>55000</v>
      </c>
      <c r="H121" s="7">
        <v>0</v>
      </c>
      <c r="I121" s="15">
        <f t="shared" si="25"/>
        <v>55000</v>
      </c>
      <c r="J121" s="15">
        <f>+VLOOKUP(A121,'[1]REPORTE NOMINA PERSONAL TEM (2)'!A$2:K$277,8,0)</f>
        <v>1578.5</v>
      </c>
      <c r="K121" s="15">
        <f>+VLOOKUP(A121,'[1]REPORTE NOMINA PERSONAL TEM (2)'!A$1:K$277,9,0)</f>
        <v>2559.6799999999998</v>
      </c>
      <c r="L121" s="15">
        <f>+VLOOKUP(A121,'[1]REPORTE NOMINA PERSONAL TEM (2)'!A$2:K$277,10,0)</f>
        <v>1672</v>
      </c>
      <c r="M121" s="15">
        <f>+VLOOKUP(A121,'[1]REPORTE NOMINA PERSONAL TEM (2)'!$A$1:$K$277,11,0)</f>
        <v>25</v>
      </c>
      <c r="N121" s="15">
        <f t="shared" si="26"/>
        <v>5835.18</v>
      </c>
      <c r="O121" s="15">
        <f t="shared" si="27"/>
        <v>49164.82</v>
      </c>
      <c r="R121" s="12"/>
      <c r="S121" s="12"/>
      <c r="T121" s="12"/>
      <c r="U121" s="12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 s="12"/>
      <c r="AJ121" s="12"/>
      <c r="AK121" s="12"/>
      <c r="AL121" s="12"/>
      <c r="AM121"/>
      <c r="AN121" s="12"/>
      <c r="AO121" s="12"/>
      <c r="AP121" s="1"/>
    </row>
    <row r="122" spans="1:42" s="5" customFormat="1" ht="15" x14ac:dyDescent="0.25">
      <c r="A122" s="5" t="s">
        <v>374</v>
      </c>
      <c r="B122" s="5" t="s">
        <v>9</v>
      </c>
      <c r="C122" s="5" t="s">
        <v>255</v>
      </c>
      <c r="D122" s="5" t="s">
        <v>254</v>
      </c>
      <c r="E122" s="8">
        <v>45870</v>
      </c>
      <c r="F122" s="8">
        <v>46054</v>
      </c>
      <c r="G122" s="7">
        <v>30000</v>
      </c>
      <c r="H122" s="7">
        <v>0</v>
      </c>
      <c r="I122" s="15">
        <f t="shared" si="25"/>
        <v>30000</v>
      </c>
      <c r="J122" s="15">
        <f>+VLOOKUP(A122,'[1]REPORTE NOMINA PERSONAL TEM (2)'!A$2:K$277,8,0)</f>
        <v>861</v>
      </c>
      <c r="K122" s="15">
        <f>+VLOOKUP(A122,'[1]REPORTE NOMINA PERSONAL TEM (2)'!A$1:K$277,9,0)</f>
        <v>0</v>
      </c>
      <c r="L122" s="15">
        <f>+VLOOKUP(A122,'[1]REPORTE NOMINA PERSONAL TEM (2)'!A$2:K$277,10,0)</f>
        <v>912</v>
      </c>
      <c r="M122" s="15">
        <f>+VLOOKUP(A122,'[1]REPORTE NOMINA PERSONAL TEM (2)'!$A$1:$K$277,11,0)</f>
        <v>25</v>
      </c>
      <c r="N122" s="15">
        <f t="shared" si="26"/>
        <v>1798</v>
      </c>
      <c r="O122" s="15">
        <f t="shared" si="27"/>
        <v>28202</v>
      </c>
      <c r="R122" s="12"/>
      <c r="S122" s="12"/>
      <c r="T122" s="12"/>
      <c r="U122" s="1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 s="12"/>
      <c r="AJ122" s="12"/>
      <c r="AK122" s="12"/>
      <c r="AL122" s="12"/>
      <c r="AM122" s="12"/>
      <c r="AN122" s="12"/>
      <c r="AO122" s="12"/>
    </row>
    <row r="123" spans="1:42" ht="12" customHeight="1" x14ac:dyDescent="0.25">
      <c r="A123" s="5" t="s">
        <v>219</v>
      </c>
      <c r="B123" s="5" t="s">
        <v>9</v>
      </c>
      <c r="C123" s="5" t="s">
        <v>255</v>
      </c>
      <c r="D123" s="5" t="s">
        <v>254</v>
      </c>
      <c r="E123" s="8">
        <v>45748</v>
      </c>
      <c r="F123" s="8">
        <v>45931</v>
      </c>
      <c r="G123" s="15">
        <v>40000</v>
      </c>
      <c r="H123" s="15">
        <v>0</v>
      </c>
      <c r="I123" s="15">
        <f t="shared" si="25"/>
        <v>40000</v>
      </c>
      <c r="J123" s="15">
        <f>+VLOOKUP(A123,'[1]REPORTE NOMINA PERSONAL TEM (2)'!A$2:K$277,8,0)</f>
        <v>1148</v>
      </c>
      <c r="K123" s="15">
        <f>+VLOOKUP(A123,'[1]REPORTE NOMINA PERSONAL TEM (2)'!A$1:K$277,9,0)</f>
        <v>442.65</v>
      </c>
      <c r="L123" s="15">
        <f>+VLOOKUP(A123,'[1]REPORTE NOMINA PERSONAL TEM (2)'!A$2:K$277,10,0)</f>
        <v>1216</v>
      </c>
      <c r="M123" s="15">
        <f>+VLOOKUP(A123,'[1]REPORTE NOMINA PERSONAL TEM (2)'!$A$1:$K$277,11,0)</f>
        <v>25</v>
      </c>
      <c r="N123" s="15">
        <f t="shared" si="26"/>
        <v>2831.65</v>
      </c>
      <c r="O123" s="15">
        <f t="shared" si="27"/>
        <v>37168.35</v>
      </c>
      <c r="P123" s="5"/>
      <c r="Q123" s="5"/>
      <c r="R123" s="12"/>
      <c r="S123" s="12"/>
      <c r="T123" s="12"/>
      <c r="U123" s="12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 s="12"/>
      <c r="AJ123" s="12"/>
      <c r="AK123" s="12"/>
      <c r="AL123" s="12"/>
      <c r="AM123"/>
      <c r="AN123" s="12"/>
      <c r="AO123" s="12"/>
      <c r="AP123" s="5"/>
    </row>
    <row r="124" spans="1:42" ht="12" customHeight="1" x14ac:dyDescent="0.25">
      <c r="A124" s="5" t="s">
        <v>222</v>
      </c>
      <c r="B124" s="5" t="s">
        <v>9</v>
      </c>
      <c r="C124" s="5" t="s">
        <v>255</v>
      </c>
      <c r="D124" s="5" t="s">
        <v>254</v>
      </c>
      <c r="E124" s="8">
        <v>45901</v>
      </c>
      <c r="F124" s="8">
        <v>46082</v>
      </c>
      <c r="G124" s="15">
        <v>50000</v>
      </c>
      <c r="H124" s="15">
        <v>0</v>
      </c>
      <c r="I124" s="15">
        <f t="shared" si="25"/>
        <v>50000</v>
      </c>
      <c r="J124" s="15">
        <f>+VLOOKUP(A124,'[1]REPORTE NOMINA PERSONAL TEM (2)'!A$2:K$277,8,0)</f>
        <v>1435</v>
      </c>
      <c r="K124" s="15">
        <f>+VLOOKUP(A124,'[1]REPORTE NOMINA PERSONAL TEM (2)'!A$1:K$277,9,0)</f>
        <v>1854</v>
      </c>
      <c r="L124" s="15">
        <f>+VLOOKUP(A124,'[1]REPORTE NOMINA PERSONAL TEM (2)'!A$2:K$277,10,0)</f>
        <v>1520</v>
      </c>
      <c r="M124" s="15">
        <f>+VLOOKUP(A124,'[1]REPORTE NOMINA PERSONAL TEM (2)'!$A$1:$K$277,11,0)</f>
        <v>25</v>
      </c>
      <c r="N124" s="15">
        <f t="shared" si="26"/>
        <v>4834</v>
      </c>
      <c r="O124" s="15">
        <f t="shared" si="27"/>
        <v>45166</v>
      </c>
      <c r="P124" s="5"/>
      <c r="Q124" s="5"/>
      <c r="R124" s="12"/>
      <c r="S124" s="12"/>
      <c r="T124" s="12"/>
      <c r="U124" s="12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 s="12"/>
      <c r="AJ124" s="12"/>
      <c r="AK124" s="12"/>
      <c r="AL124" s="12"/>
      <c r="AM124"/>
      <c r="AN124" s="12"/>
      <c r="AO124" s="12"/>
      <c r="AP124" s="5"/>
    </row>
    <row r="125" spans="1:42" ht="12" customHeight="1" x14ac:dyDescent="0.25">
      <c r="A125" s="5" t="s">
        <v>392</v>
      </c>
      <c r="B125" s="5" t="s">
        <v>9</v>
      </c>
      <c r="C125" s="5" t="s">
        <v>255</v>
      </c>
      <c r="D125" s="5" t="s">
        <v>254</v>
      </c>
      <c r="E125" s="8">
        <v>45870</v>
      </c>
      <c r="F125" s="8">
        <v>46054</v>
      </c>
      <c r="G125" s="15">
        <v>50000</v>
      </c>
      <c r="H125" s="15">
        <v>0</v>
      </c>
      <c r="I125" s="15">
        <f t="shared" si="25"/>
        <v>50000</v>
      </c>
      <c r="J125" s="15">
        <f>+VLOOKUP(A125,'[1]REPORTE NOMINA PERSONAL TEM (2)'!A$2:K$277,8,0)</f>
        <v>1435</v>
      </c>
      <c r="K125" s="15">
        <f>+VLOOKUP(A125,'[1]REPORTE NOMINA PERSONAL TEM (2)'!A$1:K$277,9,0)</f>
        <v>1854</v>
      </c>
      <c r="L125" s="15">
        <f>+VLOOKUP(A125,'[1]REPORTE NOMINA PERSONAL TEM (2)'!A$2:K$277,10,0)</f>
        <v>1520</v>
      </c>
      <c r="M125" s="15">
        <f>+VLOOKUP(A125,'[1]REPORTE NOMINA PERSONAL TEM (2)'!$A$1:$K$277,11,0)</f>
        <v>25</v>
      </c>
      <c r="N125" s="15">
        <f t="shared" si="26"/>
        <v>4834</v>
      </c>
      <c r="O125" s="15">
        <f t="shared" si="27"/>
        <v>45166</v>
      </c>
      <c r="P125" s="5"/>
      <c r="Q125" s="5"/>
      <c r="R125" s="12"/>
      <c r="S125" s="12"/>
      <c r="T125" s="12"/>
      <c r="U125" s="12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 s="12"/>
      <c r="AJ125" s="12"/>
      <c r="AK125" s="12"/>
      <c r="AL125" s="12"/>
      <c r="AM125"/>
      <c r="AN125" s="12"/>
      <c r="AO125" s="12"/>
    </row>
    <row r="126" spans="1:42" ht="12" customHeight="1" thickBot="1" x14ac:dyDescent="0.3">
      <c r="D126" s="24">
        <v>26</v>
      </c>
      <c r="E126" s="19"/>
      <c r="F126" s="19"/>
      <c r="G126" s="19">
        <f t="shared" ref="G126:O126" si="28">SUM(G100:G125)</f>
        <v>1656000</v>
      </c>
      <c r="H126" s="19">
        <f t="shared" si="28"/>
        <v>0</v>
      </c>
      <c r="I126" s="19">
        <f t="shared" si="28"/>
        <v>1656000</v>
      </c>
      <c r="J126" s="19">
        <f t="shared" si="28"/>
        <v>47527.200000000004</v>
      </c>
      <c r="K126" s="19">
        <f t="shared" si="28"/>
        <v>120374.51999999995</v>
      </c>
      <c r="L126" s="19">
        <f t="shared" si="28"/>
        <v>50342.400000000009</v>
      </c>
      <c r="M126" s="19">
        <f t="shared" si="28"/>
        <v>40646.839999999997</v>
      </c>
      <c r="N126" s="19">
        <f t="shared" si="28"/>
        <v>258890.96</v>
      </c>
      <c r="O126" s="19">
        <f t="shared" si="28"/>
        <v>1397109.04</v>
      </c>
      <c r="P126" s="5"/>
      <c r="Q126" s="5"/>
      <c r="R126" s="12"/>
      <c r="S126" s="12"/>
      <c r="T126" s="12"/>
      <c r="U126" s="12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 s="12"/>
      <c r="AJ126" s="12"/>
      <c r="AK126"/>
      <c r="AL126" s="12"/>
      <c r="AM126"/>
      <c r="AN126" s="12"/>
      <c r="AO126" s="12"/>
    </row>
    <row r="127" spans="1:42" ht="12" customHeight="1" x14ac:dyDescent="0.25">
      <c r="H127" s="5"/>
      <c r="J127" s="5"/>
      <c r="K127" s="5"/>
      <c r="L127" s="5"/>
      <c r="M127" s="5"/>
      <c r="P127" s="5"/>
      <c r="Q127" s="5"/>
      <c r="R127" s="12"/>
      <c r="S127" s="12"/>
      <c r="T127" s="12"/>
      <c r="U127" s="12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 s="12"/>
      <c r="AJ127" s="12"/>
      <c r="AK127" s="12"/>
      <c r="AL127" s="12"/>
      <c r="AM127"/>
      <c r="AN127" s="12"/>
      <c r="AO127" s="12"/>
    </row>
    <row r="128" spans="1:42" ht="12" customHeight="1" x14ac:dyDescent="0.25">
      <c r="H128" s="5"/>
      <c r="J128" s="5"/>
      <c r="K128" s="5"/>
      <c r="L128" s="5"/>
      <c r="M128" s="5"/>
      <c r="P128" s="5"/>
      <c r="Q128" s="5"/>
      <c r="R128" s="12"/>
      <c r="S128" s="12"/>
      <c r="T128" s="12"/>
      <c r="U128" s="12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 s="12"/>
      <c r="AJ128" s="12"/>
      <c r="AK128" s="12"/>
      <c r="AL128" s="12"/>
      <c r="AM128" s="12"/>
      <c r="AN128" s="12"/>
      <c r="AO128" s="12"/>
    </row>
    <row r="129" spans="1:41" ht="12" customHeight="1" x14ac:dyDescent="0.25">
      <c r="H129" s="5"/>
      <c r="J129" s="5"/>
      <c r="K129" s="5"/>
      <c r="L129" s="5"/>
      <c r="M129" s="5"/>
      <c r="P129" s="5"/>
      <c r="Q129" s="5"/>
      <c r="R129" s="12"/>
      <c r="S129" s="12"/>
      <c r="T129" s="12"/>
      <c r="U129" s="12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 s="12"/>
      <c r="AJ129" s="12"/>
      <c r="AK129" s="12"/>
      <c r="AL129" s="12"/>
      <c r="AM129" s="12"/>
      <c r="AN129" s="12"/>
      <c r="AO129" s="12"/>
    </row>
    <row r="130" spans="1:41" ht="12" customHeight="1" x14ac:dyDescent="0.25">
      <c r="A130" s="11" t="s">
        <v>175</v>
      </c>
      <c r="E130" s="8"/>
      <c r="F130" s="8"/>
      <c r="G130" s="15"/>
      <c r="H130" s="15"/>
      <c r="I130" s="15"/>
      <c r="J130" s="15"/>
      <c r="K130" s="15"/>
      <c r="L130" s="15"/>
      <c r="M130" s="15"/>
      <c r="N130" s="15"/>
      <c r="O130" s="15"/>
      <c r="P130" s="5"/>
      <c r="Q130" s="5"/>
      <c r="R130" s="12"/>
      <c r="S130" s="12"/>
      <c r="T130" s="12"/>
      <c r="U130" s="12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 s="12"/>
      <c r="AJ130" s="12"/>
      <c r="AK130" s="12"/>
      <c r="AL130" s="12"/>
      <c r="AM130"/>
      <c r="AN130" s="12"/>
      <c r="AO130" s="12"/>
    </row>
    <row r="131" spans="1:41" ht="12" customHeight="1" x14ac:dyDescent="0.25">
      <c r="A131" s="21" t="s">
        <v>309</v>
      </c>
      <c r="B131" s="21" t="s">
        <v>320</v>
      </c>
      <c r="C131" s="21" t="s">
        <v>310</v>
      </c>
      <c r="D131" s="21" t="s">
        <v>311</v>
      </c>
      <c r="E131" s="21" t="s">
        <v>312</v>
      </c>
      <c r="F131" s="21" t="s">
        <v>313</v>
      </c>
      <c r="G131" s="22" t="s">
        <v>314</v>
      </c>
      <c r="H131" s="22" t="s">
        <v>315</v>
      </c>
      <c r="I131" s="22" t="s">
        <v>316</v>
      </c>
      <c r="J131" s="22" t="s">
        <v>0</v>
      </c>
      <c r="K131" s="22" t="s">
        <v>1</v>
      </c>
      <c r="L131" s="22" t="s">
        <v>2</v>
      </c>
      <c r="M131" s="22" t="s">
        <v>317</v>
      </c>
      <c r="N131" s="22" t="s">
        <v>318</v>
      </c>
      <c r="O131" s="22" t="s">
        <v>319</v>
      </c>
      <c r="P131" s="5"/>
      <c r="Q131" s="5"/>
      <c r="R131" s="12"/>
      <c r="S131" s="12"/>
      <c r="T131" s="12"/>
      <c r="U131" s="12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 s="12"/>
      <c r="AJ131" s="12"/>
      <c r="AK131" s="12"/>
      <c r="AL131" s="12"/>
      <c r="AM131"/>
      <c r="AN131" s="12"/>
      <c r="AO131" s="12"/>
    </row>
    <row r="132" spans="1:41" ht="12" customHeight="1" x14ac:dyDescent="0.25">
      <c r="A132" s="5" t="s">
        <v>176</v>
      </c>
      <c r="B132" s="5" t="s">
        <v>177</v>
      </c>
      <c r="C132" s="5" t="s">
        <v>255</v>
      </c>
      <c r="D132" s="5" t="s">
        <v>253</v>
      </c>
      <c r="E132" s="8">
        <v>45809</v>
      </c>
      <c r="F132" s="8">
        <v>45992</v>
      </c>
      <c r="G132" s="15">
        <v>128000</v>
      </c>
      <c r="H132" s="15">
        <v>0</v>
      </c>
      <c r="I132" s="15">
        <f t="shared" ref="I132:I146" si="29">+G132+H132</f>
        <v>128000</v>
      </c>
      <c r="J132" s="15">
        <f>+VLOOKUP(A132,'[1]REPORTE NOMINA PERSONAL TEM (2)'!A$2:K$277,8,0)</f>
        <v>3673.6</v>
      </c>
      <c r="K132" s="15">
        <f>+VLOOKUP(A132,'[1]REPORTE NOMINA PERSONAL TEM (2)'!A$1:K$277,9,0)</f>
        <v>18691.669999999998</v>
      </c>
      <c r="L132" s="15">
        <f>+VLOOKUP(A132,'[1]REPORTE NOMINA PERSONAL TEM (2)'!A$2:K$277,10,0)</f>
        <v>3891.2</v>
      </c>
      <c r="M132" s="15">
        <f>+VLOOKUP(A132,'[1]REPORTE NOMINA PERSONAL TEM (2)'!$A$1:$K$277,11,0)</f>
        <v>25</v>
      </c>
      <c r="N132" s="15">
        <f t="shared" ref="N132:N146" si="30">+J132+K132+M132+L132</f>
        <v>26281.469999999998</v>
      </c>
      <c r="O132" s="15">
        <f t="shared" ref="O132:O146" si="31">+I132-N132</f>
        <v>101718.53</v>
      </c>
      <c r="P132" s="5"/>
      <c r="Q132" s="5"/>
      <c r="R132" s="12"/>
      <c r="S132" s="12"/>
      <c r="T132" s="12"/>
      <c r="U132" s="1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 s="12"/>
      <c r="AJ132" s="12"/>
      <c r="AK132" s="12"/>
      <c r="AL132" s="12"/>
      <c r="AM132" s="12"/>
      <c r="AN132" s="12"/>
      <c r="AO132" s="12"/>
    </row>
    <row r="133" spans="1:41" ht="12" customHeight="1" x14ac:dyDescent="0.25">
      <c r="A133" s="5" t="s">
        <v>179</v>
      </c>
      <c r="B133" s="5" t="s">
        <v>61</v>
      </c>
      <c r="C133" s="5" t="s">
        <v>255</v>
      </c>
      <c r="D133" s="5" t="s">
        <v>254</v>
      </c>
      <c r="E133" s="8">
        <v>45839</v>
      </c>
      <c r="F133" s="8">
        <v>46023</v>
      </c>
      <c r="G133" s="15">
        <v>105000</v>
      </c>
      <c r="H133" s="15">
        <v>0</v>
      </c>
      <c r="I133" s="15">
        <f t="shared" si="29"/>
        <v>105000</v>
      </c>
      <c r="J133" s="15">
        <f>+VLOOKUP(A133,'[1]REPORTE NOMINA PERSONAL TEM (2)'!A$2:K$277,8,0)</f>
        <v>3013.5</v>
      </c>
      <c r="K133" s="15">
        <f>+VLOOKUP(A133,'[1]REPORTE NOMINA PERSONAL TEM (2)'!A$1:K$277,9,0)</f>
        <v>13281.49</v>
      </c>
      <c r="L133" s="15">
        <f>+VLOOKUP(A133,'[1]REPORTE NOMINA PERSONAL TEM (2)'!A$2:K$277,10,0)</f>
        <v>3192</v>
      </c>
      <c r="M133" s="15">
        <f>+VLOOKUP(A133,'[1]REPORTE NOMINA PERSONAL TEM (2)'!$A$1:$K$277,11,0)</f>
        <v>25</v>
      </c>
      <c r="N133" s="15">
        <f t="shared" si="30"/>
        <v>19511.989999999998</v>
      </c>
      <c r="O133" s="15">
        <f t="shared" si="31"/>
        <v>85488.010000000009</v>
      </c>
      <c r="P133" s="5"/>
      <c r="Q133" s="5"/>
      <c r="R133" s="12"/>
      <c r="S133" s="12"/>
      <c r="T133" s="12"/>
      <c r="U133" s="12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 s="12"/>
      <c r="AJ133" s="12"/>
      <c r="AK133" s="12"/>
      <c r="AL133" s="12"/>
      <c r="AM133"/>
      <c r="AN133" s="12"/>
      <c r="AO133" s="12"/>
    </row>
    <row r="134" spans="1:41" ht="12" customHeight="1" x14ac:dyDescent="0.25">
      <c r="A134" s="5" t="s">
        <v>389</v>
      </c>
      <c r="B134" s="5" t="s">
        <v>13</v>
      </c>
      <c r="C134" s="5" t="s">
        <v>255</v>
      </c>
      <c r="D134" s="5" t="s">
        <v>254</v>
      </c>
      <c r="E134" s="8">
        <v>45809</v>
      </c>
      <c r="F134" s="8">
        <v>45992</v>
      </c>
      <c r="G134" s="15">
        <v>76000</v>
      </c>
      <c r="H134" s="15">
        <v>0</v>
      </c>
      <c r="I134" s="15">
        <f t="shared" si="29"/>
        <v>76000</v>
      </c>
      <c r="J134" s="15">
        <f>+VLOOKUP(A134,'[1]REPORTE NOMINA PERSONAL TEM (2)'!A$2:K$277,8,0)</f>
        <v>2181.1999999999998</v>
      </c>
      <c r="K134" s="15">
        <f>+VLOOKUP(A134,'[1]REPORTE NOMINA PERSONAL TEM (2)'!A$1:K$277,9,0)</f>
        <v>6497.56</v>
      </c>
      <c r="L134" s="15">
        <f>+VLOOKUP(A134,'[1]REPORTE NOMINA PERSONAL TEM (2)'!A$2:K$277,10,0)</f>
        <v>2310.4</v>
      </c>
      <c r="M134" s="15">
        <f>+VLOOKUP(A134,'[1]REPORTE NOMINA PERSONAL TEM (2)'!$A$1:$K$277,11,0)</f>
        <v>25</v>
      </c>
      <c r="N134" s="15">
        <f t="shared" si="30"/>
        <v>11014.16</v>
      </c>
      <c r="O134" s="15">
        <f t="shared" si="31"/>
        <v>64985.84</v>
      </c>
      <c r="P134" s="5"/>
      <c r="Q134" s="5"/>
      <c r="R134" s="12"/>
      <c r="S134" s="12"/>
      <c r="T134" s="12"/>
      <c r="U134" s="12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 s="12"/>
      <c r="AJ134" s="12"/>
      <c r="AK134" s="12"/>
      <c r="AL134" s="12"/>
      <c r="AM134"/>
      <c r="AN134" s="12"/>
      <c r="AO134" s="12"/>
    </row>
    <row r="135" spans="1:41" ht="12" customHeight="1" x14ac:dyDescent="0.25">
      <c r="A135" s="5" t="s">
        <v>263</v>
      </c>
      <c r="B135" s="5" t="s">
        <v>13</v>
      </c>
      <c r="C135" s="5" t="s">
        <v>255</v>
      </c>
      <c r="D135" s="5" t="s">
        <v>254</v>
      </c>
      <c r="E135" s="8">
        <v>45748</v>
      </c>
      <c r="F135" s="8">
        <v>45931</v>
      </c>
      <c r="G135" s="15">
        <v>76000</v>
      </c>
      <c r="H135" s="15">
        <v>0</v>
      </c>
      <c r="I135" s="15">
        <f t="shared" si="29"/>
        <v>76000</v>
      </c>
      <c r="J135" s="15">
        <f>+VLOOKUP(A135,'[1]REPORTE NOMINA PERSONAL TEM (2)'!A$2:K$277,8,0)</f>
        <v>2181.1999999999998</v>
      </c>
      <c r="K135" s="15">
        <f>+VLOOKUP(A135,'[1]REPORTE NOMINA PERSONAL TEM (2)'!A$1:K$277,9,0)</f>
        <v>6497.56</v>
      </c>
      <c r="L135" s="15">
        <f>+VLOOKUP(A135,'[1]REPORTE NOMINA PERSONAL TEM (2)'!A$2:K$277,10,0)</f>
        <v>2310.4</v>
      </c>
      <c r="M135" s="15">
        <f>+VLOOKUP(A135,'[1]REPORTE NOMINA PERSONAL TEM (2)'!$A$1:$K$277,11,0)</f>
        <v>25</v>
      </c>
      <c r="N135" s="15">
        <f t="shared" si="30"/>
        <v>11014.16</v>
      </c>
      <c r="O135" s="15">
        <f t="shared" si="31"/>
        <v>64985.84</v>
      </c>
      <c r="P135" s="5"/>
      <c r="Q135" s="5"/>
      <c r="R135" s="12"/>
      <c r="S135" s="12"/>
      <c r="T135" s="12"/>
      <c r="U135" s="12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 s="12"/>
      <c r="AJ135" s="12"/>
      <c r="AK135" s="12"/>
      <c r="AL135" s="12"/>
      <c r="AM135"/>
      <c r="AN135" s="12"/>
      <c r="AO135" s="12"/>
    </row>
    <row r="136" spans="1:41" ht="12" customHeight="1" x14ac:dyDescent="0.25">
      <c r="A136" s="5" t="s">
        <v>178</v>
      </c>
      <c r="B136" s="5" t="s">
        <v>13</v>
      </c>
      <c r="C136" s="5" t="s">
        <v>255</v>
      </c>
      <c r="D136" s="5" t="s">
        <v>253</v>
      </c>
      <c r="E136" s="8">
        <v>45870</v>
      </c>
      <c r="F136" s="8">
        <v>46054</v>
      </c>
      <c r="G136" s="15">
        <v>60000</v>
      </c>
      <c r="H136" s="15">
        <v>0</v>
      </c>
      <c r="I136" s="15">
        <f t="shared" si="29"/>
        <v>60000</v>
      </c>
      <c r="J136" s="15">
        <f>+VLOOKUP(A136,'[1]REPORTE NOMINA PERSONAL TEM (2)'!A$2:K$277,8,0)</f>
        <v>1722</v>
      </c>
      <c r="K136" s="15">
        <f>+VLOOKUP(A136,'[1]REPORTE NOMINA PERSONAL TEM (2)'!A$1:K$277,9,0)</f>
        <v>3486.68</v>
      </c>
      <c r="L136" s="15">
        <f>+VLOOKUP(A136,'[1]REPORTE NOMINA PERSONAL TEM (2)'!A$2:K$277,10,0)</f>
        <v>1824</v>
      </c>
      <c r="M136" s="15">
        <f>+VLOOKUP(A136,'[1]REPORTE NOMINA PERSONAL TEM (2)'!$A$1:$K$277,11,0)</f>
        <v>25</v>
      </c>
      <c r="N136" s="15">
        <f t="shared" si="30"/>
        <v>7057.68</v>
      </c>
      <c r="O136" s="15">
        <f t="shared" si="31"/>
        <v>52942.32</v>
      </c>
      <c r="P136" s="5"/>
      <c r="Q136" s="5"/>
      <c r="R136" s="12"/>
      <c r="S136" s="12"/>
      <c r="T136" s="12"/>
      <c r="U136" s="12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 s="12"/>
      <c r="AJ136" s="12"/>
      <c r="AK136" s="12"/>
      <c r="AL136" s="12"/>
      <c r="AM136" s="12"/>
      <c r="AN136" s="12"/>
      <c r="AO136" s="12"/>
    </row>
    <row r="137" spans="1:41" ht="12" customHeight="1" x14ac:dyDescent="0.25">
      <c r="A137" s="5" t="s">
        <v>182</v>
      </c>
      <c r="B137" s="5" t="s">
        <v>146</v>
      </c>
      <c r="C137" s="5" t="s">
        <v>255</v>
      </c>
      <c r="D137" s="5" t="s">
        <v>253</v>
      </c>
      <c r="E137" s="8">
        <v>45901</v>
      </c>
      <c r="F137" s="8">
        <v>46082</v>
      </c>
      <c r="G137" s="15">
        <v>76000</v>
      </c>
      <c r="H137" s="15">
        <v>0</v>
      </c>
      <c r="I137" s="15">
        <f t="shared" si="29"/>
        <v>76000</v>
      </c>
      <c r="J137" s="15">
        <f>+VLOOKUP(A137,'[1]REPORTE NOMINA PERSONAL TEM (2)'!A$2:K$277,8,0)</f>
        <v>2181.1999999999998</v>
      </c>
      <c r="K137" s="15">
        <f>+VLOOKUP(A137,'[1]REPORTE NOMINA PERSONAL TEM (2)'!A$1:K$277,9,0)</f>
        <v>6497.56</v>
      </c>
      <c r="L137" s="15">
        <f>+VLOOKUP(A137,'[1]REPORTE NOMINA PERSONAL TEM (2)'!A$2:K$277,10,0)</f>
        <v>2310.4</v>
      </c>
      <c r="M137" s="15">
        <f>+VLOOKUP(A137,'[1]REPORTE NOMINA PERSONAL TEM (2)'!$A$1:$K$277,11,0)</f>
        <v>25</v>
      </c>
      <c r="N137" s="15">
        <f t="shared" si="30"/>
        <v>11014.16</v>
      </c>
      <c r="O137" s="15">
        <f t="shared" si="31"/>
        <v>64985.84</v>
      </c>
      <c r="P137" s="5"/>
      <c r="Q137" s="5"/>
      <c r="R137" s="12"/>
      <c r="S137" s="12"/>
      <c r="T137" s="12"/>
      <c r="U137" s="12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 s="12"/>
      <c r="AJ137" s="12"/>
      <c r="AK137" s="12"/>
      <c r="AL137" s="12"/>
      <c r="AM137"/>
      <c r="AN137" s="12"/>
      <c r="AO137" s="12"/>
    </row>
    <row r="138" spans="1:41" ht="12" customHeight="1" x14ac:dyDescent="0.25">
      <c r="A138" s="5" t="s">
        <v>286</v>
      </c>
      <c r="B138" s="5" t="s">
        <v>201</v>
      </c>
      <c r="C138" s="5" t="s">
        <v>255</v>
      </c>
      <c r="D138" s="5" t="s">
        <v>253</v>
      </c>
      <c r="E138" s="8">
        <v>45901</v>
      </c>
      <c r="F138" s="8">
        <v>46082</v>
      </c>
      <c r="G138" s="15">
        <v>76000</v>
      </c>
      <c r="H138" s="15">
        <v>0</v>
      </c>
      <c r="I138" s="15">
        <f t="shared" si="29"/>
        <v>76000</v>
      </c>
      <c r="J138" s="15">
        <f>+VLOOKUP(A138,'[1]REPORTE NOMINA PERSONAL TEM (2)'!A$2:K$277,8,0)</f>
        <v>2181.1999999999998</v>
      </c>
      <c r="K138" s="15">
        <f>+VLOOKUP(A138,'[1]REPORTE NOMINA PERSONAL TEM (2)'!A$1:K$277,9,0)</f>
        <v>6497.56</v>
      </c>
      <c r="L138" s="15">
        <f>+VLOOKUP(A138,'[1]REPORTE NOMINA PERSONAL TEM (2)'!A$2:K$277,10,0)</f>
        <v>2310.4</v>
      </c>
      <c r="M138" s="15">
        <f>+VLOOKUP(A138,'[1]REPORTE NOMINA PERSONAL TEM (2)'!$A$1:$K$277,11,0)</f>
        <v>25</v>
      </c>
      <c r="N138" s="15">
        <f t="shared" si="30"/>
        <v>11014.16</v>
      </c>
      <c r="O138" s="15">
        <f t="shared" si="31"/>
        <v>64985.84</v>
      </c>
      <c r="P138" s="5"/>
      <c r="Q138" s="5"/>
      <c r="R138" s="12"/>
      <c r="S138" s="12"/>
      <c r="T138" s="12"/>
      <c r="U138" s="12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 s="12"/>
      <c r="AJ138" s="12"/>
      <c r="AK138" s="12"/>
      <c r="AL138" s="12"/>
      <c r="AM138"/>
      <c r="AN138" s="12"/>
      <c r="AO138" s="12"/>
    </row>
    <row r="139" spans="1:41" ht="12" customHeight="1" x14ac:dyDescent="0.25">
      <c r="A139" s="5" t="s">
        <v>294</v>
      </c>
      <c r="B139" s="5" t="s">
        <v>201</v>
      </c>
      <c r="C139" s="5" t="s">
        <v>255</v>
      </c>
      <c r="D139" s="5" t="s">
        <v>253</v>
      </c>
      <c r="E139" s="8">
        <v>45778</v>
      </c>
      <c r="F139" s="8">
        <v>45962</v>
      </c>
      <c r="G139" s="15">
        <v>76000</v>
      </c>
      <c r="H139" s="15">
        <v>0</v>
      </c>
      <c r="I139" s="15">
        <f t="shared" si="29"/>
        <v>76000</v>
      </c>
      <c r="J139" s="15">
        <f>+VLOOKUP(A139,'[1]REPORTE NOMINA PERSONAL TEM (2)'!A$2:K$277,8,0)</f>
        <v>2181.1999999999998</v>
      </c>
      <c r="K139" s="15">
        <f>+VLOOKUP(A139,'[1]REPORTE NOMINA PERSONAL TEM (2)'!A$1:K$277,9,0)</f>
        <v>5811.37</v>
      </c>
      <c r="L139" s="15">
        <f>+VLOOKUP(A139,'[1]REPORTE NOMINA PERSONAL TEM (2)'!A$2:K$277,10,0)</f>
        <v>2310.4</v>
      </c>
      <c r="M139" s="15">
        <f>+VLOOKUP(A139,'[1]REPORTE NOMINA PERSONAL TEM (2)'!$A$1:$K$277,11,0)</f>
        <v>4096.41</v>
      </c>
      <c r="N139" s="15">
        <f t="shared" si="30"/>
        <v>14399.38</v>
      </c>
      <c r="O139" s="15">
        <f t="shared" si="31"/>
        <v>61600.62</v>
      </c>
      <c r="P139" s="5"/>
      <c r="Q139" s="5"/>
      <c r="R139" s="12"/>
      <c r="S139" s="12"/>
      <c r="T139" s="12"/>
      <c r="U139" s="12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 s="12"/>
      <c r="AJ139" s="12"/>
      <c r="AK139" s="12"/>
      <c r="AL139" s="12"/>
      <c r="AM139" s="12"/>
      <c r="AN139" s="12"/>
      <c r="AO139" s="12"/>
    </row>
    <row r="140" spans="1:41" ht="12" customHeight="1" x14ac:dyDescent="0.25">
      <c r="A140" s="5" t="s">
        <v>271</v>
      </c>
      <c r="B140" s="5" t="s">
        <v>16</v>
      </c>
      <c r="C140" s="5" t="s">
        <v>255</v>
      </c>
      <c r="D140" s="5" t="s">
        <v>253</v>
      </c>
      <c r="E140" s="8">
        <v>45931</v>
      </c>
      <c r="F140" s="8">
        <v>46113</v>
      </c>
      <c r="G140" s="15">
        <v>55000</v>
      </c>
      <c r="H140" s="15">
        <v>0</v>
      </c>
      <c r="I140" s="15">
        <f t="shared" si="29"/>
        <v>55000</v>
      </c>
      <c r="J140" s="15">
        <f>+VLOOKUP(A140,'[1]REPORTE NOMINA PERSONAL TEM (2)'!A$2:K$277,8,0)</f>
        <v>1578.5</v>
      </c>
      <c r="K140" s="15">
        <f>+VLOOKUP(A140,'[1]REPORTE NOMINA PERSONAL TEM (2)'!A$1:K$277,9,0)</f>
        <v>2559.6799999999998</v>
      </c>
      <c r="L140" s="15">
        <f>+VLOOKUP(A140,'[1]REPORTE NOMINA PERSONAL TEM (2)'!A$2:K$277,10,0)</f>
        <v>1672</v>
      </c>
      <c r="M140" s="15">
        <f>+VLOOKUP(A140,'[1]REPORTE NOMINA PERSONAL TEM (2)'!$A$1:$K$277,11,0)</f>
        <v>25</v>
      </c>
      <c r="N140" s="15">
        <f t="shared" si="30"/>
        <v>5835.18</v>
      </c>
      <c r="O140" s="15">
        <f t="shared" si="31"/>
        <v>49164.82</v>
      </c>
      <c r="P140" s="5"/>
      <c r="Q140" s="5"/>
      <c r="R140" s="12"/>
      <c r="S140" s="12"/>
      <c r="T140" s="12"/>
      <c r="U140" s="12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 s="12"/>
      <c r="AJ140" s="12"/>
      <c r="AK140" s="12"/>
      <c r="AL140" s="12"/>
      <c r="AM140"/>
      <c r="AN140" s="12"/>
      <c r="AO140" s="12"/>
    </row>
    <row r="141" spans="1:41" ht="12" customHeight="1" x14ac:dyDescent="0.25">
      <c r="A141" s="5" t="s">
        <v>194</v>
      </c>
      <c r="B141" s="5" t="s">
        <v>16</v>
      </c>
      <c r="C141" s="5" t="s">
        <v>255</v>
      </c>
      <c r="D141" s="5" t="s">
        <v>253</v>
      </c>
      <c r="E141" s="8">
        <v>45870</v>
      </c>
      <c r="F141" s="8">
        <v>46054</v>
      </c>
      <c r="G141" s="15">
        <v>55000</v>
      </c>
      <c r="H141" s="15">
        <v>0</v>
      </c>
      <c r="I141" s="15">
        <f t="shared" si="29"/>
        <v>55000</v>
      </c>
      <c r="J141" s="15">
        <f>+VLOOKUP(A141,'[1]REPORTE NOMINA PERSONAL TEM (2)'!A$2:K$277,8,0)</f>
        <v>1578.5</v>
      </c>
      <c r="K141" s="15">
        <f>+VLOOKUP(A141,'[1]REPORTE NOMINA PERSONAL TEM (2)'!A$1:K$277,9,0)</f>
        <v>2559.6799999999998</v>
      </c>
      <c r="L141" s="15">
        <f>+VLOOKUP(A141,'[1]REPORTE NOMINA PERSONAL TEM (2)'!A$2:K$277,10,0)</f>
        <v>1672</v>
      </c>
      <c r="M141" s="15">
        <f>+VLOOKUP(A141,'[1]REPORTE NOMINA PERSONAL TEM (2)'!$A$1:$K$277,11,0)</f>
        <v>25</v>
      </c>
      <c r="N141" s="15">
        <f t="shared" si="30"/>
        <v>5835.18</v>
      </c>
      <c r="O141" s="15">
        <f t="shared" si="31"/>
        <v>49164.82</v>
      </c>
      <c r="P141" s="5"/>
      <c r="Q141" s="5"/>
      <c r="R141" s="12"/>
      <c r="S141" s="12"/>
      <c r="T141" s="12"/>
      <c r="U141" s="12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 s="12"/>
      <c r="AJ141" s="12"/>
      <c r="AK141" s="12"/>
      <c r="AL141" s="12"/>
      <c r="AM141"/>
      <c r="AN141" s="12"/>
      <c r="AO141" s="12"/>
    </row>
    <row r="142" spans="1:41" ht="12" customHeight="1" x14ac:dyDescent="0.25">
      <c r="A142" s="5" t="s">
        <v>262</v>
      </c>
      <c r="B142" s="5" t="s">
        <v>16</v>
      </c>
      <c r="C142" s="5" t="s">
        <v>255</v>
      </c>
      <c r="D142" s="5" t="s">
        <v>254</v>
      </c>
      <c r="E142" s="8">
        <v>45931</v>
      </c>
      <c r="F142" s="8">
        <v>46113</v>
      </c>
      <c r="G142" s="15">
        <v>55000</v>
      </c>
      <c r="H142" s="15">
        <v>0</v>
      </c>
      <c r="I142" s="15">
        <f t="shared" si="29"/>
        <v>55000</v>
      </c>
      <c r="J142" s="15">
        <f>+VLOOKUP(A142,'[1]REPORTE NOMINA PERSONAL TEM (2)'!A$2:K$277,8,0)</f>
        <v>1578.5</v>
      </c>
      <c r="K142" s="15">
        <f>+VLOOKUP(A142,'[1]REPORTE NOMINA PERSONAL TEM (2)'!A$1:K$277,9,0)</f>
        <v>2559.6799999999998</v>
      </c>
      <c r="L142" s="15">
        <f>+VLOOKUP(A142,'[1]REPORTE NOMINA PERSONAL TEM (2)'!A$2:K$277,10,0)</f>
        <v>1672</v>
      </c>
      <c r="M142" s="15">
        <f>+VLOOKUP(A142,'[1]REPORTE NOMINA PERSONAL TEM (2)'!$A$1:$K$277,11,0)</f>
        <v>25</v>
      </c>
      <c r="N142" s="15">
        <f t="shared" si="30"/>
        <v>5835.18</v>
      </c>
      <c r="O142" s="15">
        <f t="shared" si="31"/>
        <v>49164.82</v>
      </c>
      <c r="P142" s="5"/>
      <c r="Q142" s="5"/>
      <c r="R142" s="12"/>
      <c r="S142" s="12"/>
      <c r="T142" s="12"/>
      <c r="U142" s="1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 s="12"/>
      <c r="AJ142" s="12"/>
      <c r="AK142" s="12"/>
      <c r="AL142" s="12"/>
      <c r="AM142"/>
      <c r="AN142" s="12"/>
      <c r="AO142" s="12"/>
    </row>
    <row r="143" spans="1:41" ht="12" customHeight="1" x14ac:dyDescent="0.25">
      <c r="A143" s="5" t="s">
        <v>180</v>
      </c>
      <c r="B143" s="5" t="s">
        <v>16</v>
      </c>
      <c r="C143" s="5" t="s">
        <v>255</v>
      </c>
      <c r="D143" s="5" t="s">
        <v>253</v>
      </c>
      <c r="E143" s="8">
        <v>45931</v>
      </c>
      <c r="F143" s="8">
        <v>45962</v>
      </c>
      <c r="G143" s="15">
        <v>55000</v>
      </c>
      <c r="H143" s="15">
        <v>0</v>
      </c>
      <c r="I143" s="15">
        <f t="shared" si="29"/>
        <v>55000</v>
      </c>
      <c r="J143" s="15">
        <f>+VLOOKUP(A143,'[1]REPORTE NOMINA PERSONAL TEM (2)'!A$2:K$277,8,0)</f>
        <v>1578.5</v>
      </c>
      <c r="K143" s="15">
        <f>+VLOOKUP(A143,'[1]REPORTE NOMINA PERSONAL TEM (2)'!A$1:K$277,9,0)</f>
        <v>2559.6799999999998</v>
      </c>
      <c r="L143" s="15">
        <f>+VLOOKUP(A143,'[1]REPORTE NOMINA PERSONAL TEM (2)'!A$2:K$277,10,0)</f>
        <v>1672</v>
      </c>
      <c r="M143" s="15">
        <f>+VLOOKUP(A143,'[1]REPORTE NOMINA PERSONAL TEM (2)'!$A$1:$K$277,11,0)</f>
        <v>25</v>
      </c>
      <c r="N143" s="15">
        <f t="shared" si="30"/>
        <v>5835.18</v>
      </c>
      <c r="O143" s="15">
        <f t="shared" si="31"/>
        <v>49164.82</v>
      </c>
      <c r="P143" s="5"/>
      <c r="Q143" s="5"/>
      <c r="R143" s="12"/>
      <c r="S143" s="12"/>
      <c r="T143" s="12"/>
      <c r="U143" s="12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 s="12"/>
      <c r="AJ143" s="12"/>
      <c r="AK143" s="12"/>
      <c r="AL143" s="12"/>
      <c r="AM143"/>
      <c r="AN143" s="12"/>
      <c r="AO143" s="12"/>
    </row>
    <row r="144" spans="1:41" ht="12" customHeight="1" x14ac:dyDescent="0.25">
      <c r="A144" s="5" t="s">
        <v>264</v>
      </c>
      <c r="B144" s="5" t="s">
        <v>16</v>
      </c>
      <c r="C144" s="5" t="s">
        <v>255</v>
      </c>
      <c r="D144" s="5" t="s">
        <v>254</v>
      </c>
      <c r="E144" s="8">
        <v>45931</v>
      </c>
      <c r="F144" s="8">
        <v>46113</v>
      </c>
      <c r="G144" s="15">
        <v>50000</v>
      </c>
      <c r="H144" s="15">
        <v>0</v>
      </c>
      <c r="I144" s="15">
        <f t="shared" si="29"/>
        <v>50000</v>
      </c>
      <c r="J144" s="15">
        <f>+VLOOKUP(A144,'[1]REPORTE NOMINA PERSONAL TEM (2)'!A$2:K$277,8,0)</f>
        <v>1435</v>
      </c>
      <c r="K144" s="15">
        <f>+VLOOKUP(A144,'[1]REPORTE NOMINA PERSONAL TEM (2)'!A$1:K$277,9,0)</f>
        <v>1854</v>
      </c>
      <c r="L144" s="15">
        <f>+VLOOKUP(A144,'[1]REPORTE NOMINA PERSONAL TEM (2)'!A$2:K$277,10,0)</f>
        <v>1520</v>
      </c>
      <c r="M144" s="15">
        <f>+VLOOKUP(A144,'[1]REPORTE NOMINA PERSONAL TEM (2)'!$A$1:$K$277,11,0)</f>
        <v>25</v>
      </c>
      <c r="N144" s="15">
        <f t="shared" si="30"/>
        <v>4834</v>
      </c>
      <c r="O144" s="15">
        <f t="shared" si="31"/>
        <v>45166</v>
      </c>
      <c r="P144" s="5"/>
      <c r="Q144" s="5"/>
      <c r="R144" s="12"/>
      <c r="S144" s="12"/>
      <c r="T144" s="12"/>
      <c r="U144" s="12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 s="12"/>
      <c r="AJ144" s="12"/>
      <c r="AK144" s="12"/>
      <c r="AL144" s="12"/>
      <c r="AM144"/>
      <c r="AN144" s="12"/>
      <c r="AO144" s="12"/>
    </row>
    <row r="145" spans="1:42" ht="12" customHeight="1" x14ac:dyDescent="0.25">
      <c r="A145" s="5" t="s">
        <v>181</v>
      </c>
      <c r="B145" s="5" t="s">
        <v>16</v>
      </c>
      <c r="C145" s="5" t="s">
        <v>255</v>
      </c>
      <c r="D145" s="5" t="s">
        <v>253</v>
      </c>
      <c r="E145" s="8">
        <v>45778</v>
      </c>
      <c r="F145" s="8">
        <v>45962</v>
      </c>
      <c r="G145" s="15">
        <v>55000</v>
      </c>
      <c r="H145" s="15">
        <v>0</v>
      </c>
      <c r="I145" s="15">
        <f t="shared" si="29"/>
        <v>55000</v>
      </c>
      <c r="J145" s="15">
        <f>+VLOOKUP(A145,'[1]REPORTE NOMINA PERSONAL TEM (2)'!A$2:K$277,8,0)</f>
        <v>1578.5</v>
      </c>
      <c r="K145" s="15">
        <f>+VLOOKUP(A145,'[1]REPORTE NOMINA PERSONAL TEM (2)'!A$1:K$277,9,0)</f>
        <v>2302.36</v>
      </c>
      <c r="L145" s="15">
        <f>+VLOOKUP(A145,'[1]REPORTE NOMINA PERSONAL TEM (2)'!A$2:K$277,10,0)</f>
        <v>1672</v>
      </c>
      <c r="M145" s="15">
        <f>+VLOOKUP(A145,'[1]REPORTE NOMINA PERSONAL TEM (2)'!$A$1:$K$277,11,0)</f>
        <v>3021.44</v>
      </c>
      <c r="N145" s="15">
        <f t="shared" si="30"/>
        <v>8574.2999999999993</v>
      </c>
      <c r="O145" s="15">
        <f t="shared" si="31"/>
        <v>46425.7</v>
      </c>
      <c r="P145" s="5"/>
      <c r="Q145" s="5"/>
      <c r="R145" s="12"/>
      <c r="S145" s="12"/>
      <c r="T145" s="12"/>
      <c r="U145" s="12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 s="12"/>
      <c r="AJ145"/>
      <c r="AK145"/>
      <c r="AL145"/>
      <c r="AM145"/>
      <c r="AN145" s="12"/>
      <c r="AO145" s="12"/>
    </row>
    <row r="146" spans="1:42" ht="12" customHeight="1" x14ac:dyDescent="0.25">
      <c r="A146" s="5" t="s">
        <v>381</v>
      </c>
      <c r="B146" s="5" t="s">
        <v>16</v>
      </c>
      <c r="C146" s="5" t="s">
        <v>255</v>
      </c>
      <c r="D146" s="5" t="s">
        <v>253</v>
      </c>
      <c r="E146" s="8">
        <v>45778</v>
      </c>
      <c r="F146" s="8">
        <v>45962</v>
      </c>
      <c r="G146" s="15">
        <v>55000</v>
      </c>
      <c r="H146" s="15">
        <v>0</v>
      </c>
      <c r="I146" s="15">
        <f t="shared" si="29"/>
        <v>55000</v>
      </c>
      <c r="J146" s="15">
        <f>+VLOOKUP(A146,'[1]REPORTE NOMINA PERSONAL TEM (2)'!A$2:K$277,8,0)</f>
        <v>1578.5</v>
      </c>
      <c r="K146" s="15">
        <f>+VLOOKUP(A146,'[1]REPORTE NOMINA PERSONAL TEM (2)'!A$1:K$277,9,0)</f>
        <v>2559.6799999999998</v>
      </c>
      <c r="L146" s="15">
        <f>+VLOOKUP(A146,'[1]REPORTE NOMINA PERSONAL TEM (2)'!A$2:K$277,10,0)</f>
        <v>1672</v>
      </c>
      <c r="M146" s="15">
        <f>+VLOOKUP(A146,'[1]REPORTE NOMINA PERSONAL TEM (2)'!$A$1:$K$277,11,0)</f>
        <v>25</v>
      </c>
      <c r="N146" s="15">
        <f t="shared" si="30"/>
        <v>5835.18</v>
      </c>
      <c r="O146" s="15">
        <f t="shared" si="31"/>
        <v>49164.82</v>
      </c>
      <c r="P146" s="5"/>
      <c r="Q146" s="5"/>
      <c r="R146" s="12"/>
      <c r="S146" s="12"/>
      <c r="T146" s="12"/>
      <c r="U146" s="12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 s="12"/>
      <c r="AJ146" s="12"/>
      <c r="AK146" s="12"/>
      <c r="AL146" s="12"/>
      <c r="AM146" s="12"/>
      <c r="AN146" s="12"/>
      <c r="AO146" s="12"/>
    </row>
    <row r="147" spans="1:42" ht="12" customHeight="1" thickBot="1" x14ac:dyDescent="0.3">
      <c r="D147" s="24">
        <v>15</v>
      </c>
      <c r="E147" s="19"/>
      <c r="F147" s="19"/>
      <c r="G147" s="19">
        <f t="shared" ref="G147:O147" si="32">SUM(G132:G146)</f>
        <v>1053000</v>
      </c>
      <c r="H147" s="19">
        <f t="shared" si="32"/>
        <v>0</v>
      </c>
      <c r="I147" s="19">
        <f t="shared" si="32"/>
        <v>1053000</v>
      </c>
      <c r="J147" s="19">
        <f t="shared" si="32"/>
        <v>30221.100000000002</v>
      </c>
      <c r="K147" s="19">
        <f t="shared" si="32"/>
        <v>84216.209999999948</v>
      </c>
      <c r="L147" s="19">
        <f t="shared" si="32"/>
        <v>32011.200000000001</v>
      </c>
      <c r="M147" s="19">
        <f t="shared" si="32"/>
        <v>7442.85</v>
      </c>
      <c r="N147" s="19">
        <f t="shared" si="32"/>
        <v>153891.35999999996</v>
      </c>
      <c r="O147" s="19">
        <f t="shared" si="32"/>
        <v>899108.63999999966</v>
      </c>
      <c r="P147" s="5"/>
      <c r="Q147" s="5"/>
      <c r="R147" s="12"/>
      <c r="S147" s="12"/>
      <c r="T147" s="12"/>
      <c r="U147" s="12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 s="12"/>
      <c r="AJ147" s="12"/>
      <c r="AK147" s="12"/>
      <c r="AL147" s="12"/>
      <c r="AM147"/>
      <c r="AN147" s="12"/>
      <c r="AO147" s="12"/>
    </row>
    <row r="148" spans="1:42" ht="12" customHeight="1" x14ac:dyDescent="0.25">
      <c r="H148" s="5"/>
      <c r="J148" s="5"/>
      <c r="K148" s="5"/>
      <c r="L148" s="5"/>
      <c r="M148" s="5"/>
      <c r="P148" s="5"/>
      <c r="Q148" s="5"/>
      <c r="R148" s="12"/>
      <c r="S148" s="12"/>
      <c r="T148" s="12"/>
      <c r="U148" s="12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 s="12"/>
      <c r="AJ148" s="12"/>
      <c r="AK148" s="12"/>
      <c r="AL148" s="12"/>
      <c r="AM148"/>
      <c r="AN148" s="12"/>
      <c r="AO148" s="12"/>
    </row>
    <row r="149" spans="1:42" ht="12" customHeight="1" x14ac:dyDescent="0.25">
      <c r="H149" s="5"/>
      <c r="J149" s="5"/>
      <c r="K149" s="5"/>
      <c r="L149" s="5"/>
      <c r="M149" s="5"/>
      <c r="P149" s="5"/>
      <c r="Q149" s="5"/>
      <c r="R149" s="12"/>
      <c r="S149" s="12"/>
      <c r="T149" s="12"/>
      <c r="U149" s="12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 s="12"/>
      <c r="AJ149" s="12"/>
      <c r="AK149" s="12"/>
      <c r="AL149" s="12"/>
      <c r="AM149"/>
      <c r="AN149" s="12"/>
      <c r="AO149" s="12"/>
    </row>
    <row r="150" spans="1:42" ht="12" customHeight="1" x14ac:dyDescent="0.25">
      <c r="A150" s="11" t="s">
        <v>189</v>
      </c>
      <c r="E150" s="8"/>
      <c r="F150" s="8"/>
      <c r="G150" s="15"/>
      <c r="H150" s="15"/>
      <c r="I150" s="15"/>
      <c r="J150" s="15"/>
      <c r="K150" s="15"/>
      <c r="L150" s="15"/>
      <c r="M150" s="15"/>
      <c r="N150" s="15"/>
      <c r="O150" s="15"/>
      <c r="P150" s="5"/>
      <c r="Q150" s="5"/>
      <c r="R150" s="12"/>
      <c r="S150" s="12"/>
      <c r="T150" s="12"/>
      <c r="U150" s="12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 s="12"/>
      <c r="AJ150" s="12"/>
      <c r="AK150" s="12"/>
      <c r="AL150" s="12"/>
      <c r="AM150"/>
      <c r="AN150" s="12"/>
      <c r="AO150" s="12"/>
    </row>
    <row r="151" spans="1:42" ht="12" customHeight="1" x14ac:dyDescent="0.25">
      <c r="A151" s="21" t="s">
        <v>309</v>
      </c>
      <c r="B151" s="21" t="s">
        <v>320</v>
      </c>
      <c r="C151" s="21" t="s">
        <v>310</v>
      </c>
      <c r="D151" s="21" t="s">
        <v>311</v>
      </c>
      <c r="E151" s="21" t="s">
        <v>312</v>
      </c>
      <c r="F151" s="21" t="s">
        <v>313</v>
      </c>
      <c r="G151" s="22" t="s">
        <v>314</v>
      </c>
      <c r="H151" s="22" t="s">
        <v>315</v>
      </c>
      <c r="I151" s="22" t="s">
        <v>316</v>
      </c>
      <c r="J151" s="22" t="s">
        <v>0</v>
      </c>
      <c r="K151" s="22" t="s">
        <v>1</v>
      </c>
      <c r="L151" s="22" t="s">
        <v>2</v>
      </c>
      <c r="M151" s="22" t="s">
        <v>317</v>
      </c>
      <c r="N151" s="22" t="s">
        <v>318</v>
      </c>
      <c r="O151" s="22" t="s">
        <v>319</v>
      </c>
      <c r="P151" s="5"/>
      <c r="Q151" s="5"/>
      <c r="R151" s="12"/>
      <c r="S151" s="12"/>
      <c r="T151" s="12"/>
      <c r="U151" s="12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 s="12"/>
      <c r="AJ151" s="12"/>
      <c r="AK151"/>
      <c r="AL151" s="12"/>
      <c r="AM151"/>
      <c r="AN151" s="12"/>
      <c r="AO151" s="12"/>
    </row>
    <row r="152" spans="1:42" s="5" customFormat="1" ht="12" customHeight="1" x14ac:dyDescent="0.25">
      <c r="A152" s="5" t="s">
        <v>326</v>
      </c>
      <c r="B152" s="5" t="s">
        <v>146</v>
      </c>
      <c r="C152" s="5" t="s">
        <v>255</v>
      </c>
      <c r="D152" s="5" t="s">
        <v>254</v>
      </c>
      <c r="E152" s="8">
        <v>45839</v>
      </c>
      <c r="F152" s="8">
        <v>46023</v>
      </c>
      <c r="G152" s="15">
        <v>76000</v>
      </c>
      <c r="H152" s="15">
        <v>0</v>
      </c>
      <c r="I152" s="15">
        <v>76000</v>
      </c>
      <c r="J152" s="15">
        <f>+VLOOKUP(A152,'[1]REPORTE NOMINA PERSONAL TEM (2)'!A$2:K$277,8,0)</f>
        <v>2181.1999999999998</v>
      </c>
      <c r="K152" s="15">
        <f>+VLOOKUP(A152,'[1]REPORTE NOMINA PERSONAL TEM (2)'!A$1:K$277,9,0)</f>
        <v>6497.56</v>
      </c>
      <c r="L152" s="15">
        <f>+VLOOKUP(A152,'[1]REPORTE NOMINA PERSONAL TEM (2)'!A$2:K$277,10,0)</f>
        <v>2310.4</v>
      </c>
      <c r="M152" s="15">
        <f>+VLOOKUP(A152,'[1]REPORTE NOMINA PERSONAL TEM (2)'!$A$1:$K$277,11,0)</f>
        <v>25</v>
      </c>
      <c r="N152" s="15">
        <f t="shared" ref="N152:N156" si="33">+J152+K152+M152+L152</f>
        <v>11014.16</v>
      </c>
      <c r="O152" s="15">
        <f t="shared" ref="O152:O156" si="34">+I152-N152</f>
        <v>64985.84</v>
      </c>
      <c r="R152" s="12"/>
      <c r="S152" s="12"/>
      <c r="T152" s="12"/>
      <c r="U152" s="1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 s="12"/>
      <c r="AJ152" s="12"/>
      <c r="AK152"/>
      <c r="AL152" s="12"/>
      <c r="AM152"/>
      <c r="AN152" s="12"/>
      <c r="AO152" s="12"/>
      <c r="AP152" s="1"/>
    </row>
    <row r="153" spans="1:42" ht="12" customHeight="1" x14ac:dyDescent="0.25">
      <c r="A153" s="5" t="s">
        <v>190</v>
      </c>
      <c r="B153" s="5" t="s">
        <v>191</v>
      </c>
      <c r="C153" s="5" t="s">
        <v>255</v>
      </c>
      <c r="D153" s="5" t="s">
        <v>254</v>
      </c>
      <c r="E153" s="8">
        <v>45870</v>
      </c>
      <c r="F153" s="8">
        <v>46054</v>
      </c>
      <c r="G153" s="15">
        <v>30000</v>
      </c>
      <c r="H153" s="15">
        <v>0</v>
      </c>
      <c r="I153" s="15">
        <f t="shared" ref="I153:I156" si="35">+G153+H153</f>
        <v>30000</v>
      </c>
      <c r="J153" s="15">
        <f>+VLOOKUP(A153,'[1]REPORTE NOMINA PERSONAL TEM (2)'!A$2:K$277,8,0)</f>
        <v>861</v>
      </c>
      <c r="K153" s="15">
        <f>+VLOOKUP(A153,'[1]REPORTE NOMINA PERSONAL TEM (2)'!A$1:K$277,9,0)</f>
        <v>0</v>
      </c>
      <c r="L153" s="15">
        <f>+VLOOKUP(A153,'[1]REPORTE NOMINA PERSONAL TEM (2)'!A$2:K$277,10,0)</f>
        <v>912</v>
      </c>
      <c r="M153" s="15">
        <f>+VLOOKUP(A153,'[1]REPORTE NOMINA PERSONAL TEM (2)'!$A$1:$K$277,11,0)</f>
        <v>25</v>
      </c>
      <c r="N153" s="15">
        <f t="shared" si="33"/>
        <v>1798</v>
      </c>
      <c r="O153" s="15">
        <f t="shared" si="34"/>
        <v>28202</v>
      </c>
      <c r="P153" s="5"/>
      <c r="Q153" s="5"/>
      <c r="R153" s="12"/>
      <c r="S153" s="12"/>
      <c r="T153" s="12"/>
      <c r="U153" s="12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 s="12"/>
      <c r="AJ153" s="12"/>
      <c r="AK153" s="12"/>
      <c r="AL153" s="12"/>
      <c r="AM153"/>
      <c r="AN153" s="12"/>
      <c r="AO153" s="12"/>
    </row>
    <row r="154" spans="1:42" ht="12" customHeight="1" x14ac:dyDescent="0.25">
      <c r="A154" s="5" t="s">
        <v>192</v>
      </c>
      <c r="B154" s="5" t="s">
        <v>191</v>
      </c>
      <c r="C154" s="5" t="s">
        <v>255</v>
      </c>
      <c r="D154" s="5" t="s">
        <v>254</v>
      </c>
      <c r="E154" s="8">
        <v>45870</v>
      </c>
      <c r="F154" s="8">
        <v>46054</v>
      </c>
      <c r="G154" s="15">
        <v>30000</v>
      </c>
      <c r="H154" s="15">
        <v>0</v>
      </c>
      <c r="I154" s="15">
        <f t="shared" si="35"/>
        <v>30000</v>
      </c>
      <c r="J154" s="15">
        <f>+VLOOKUP(A154,'[1]REPORTE NOMINA PERSONAL TEM (2)'!A$2:K$277,8,0)</f>
        <v>861</v>
      </c>
      <c r="K154" s="15">
        <f>+VLOOKUP(A154,'[1]REPORTE NOMINA PERSONAL TEM (2)'!A$1:K$277,9,0)</f>
        <v>0</v>
      </c>
      <c r="L154" s="15">
        <f>+VLOOKUP(A154,'[1]REPORTE NOMINA PERSONAL TEM (2)'!A$2:K$277,10,0)</f>
        <v>912</v>
      </c>
      <c r="M154" s="15">
        <f>+VLOOKUP(A154,'[1]REPORTE NOMINA PERSONAL TEM (2)'!$A$1:$K$277,11,0)</f>
        <v>25</v>
      </c>
      <c r="N154" s="15">
        <f t="shared" si="33"/>
        <v>1798</v>
      </c>
      <c r="O154" s="15">
        <f t="shared" si="34"/>
        <v>28202</v>
      </c>
      <c r="P154" s="5"/>
      <c r="Q154" s="5"/>
      <c r="R154" s="12"/>
      <c r="S154" s="12"/>
      <c r="T154" s="12"/>
      <c r="U154" s="12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 s="12"/>
      <c r="AJ154" s="12"/>
      <c r="AK154" s="12"/>
      <c r="AL154" s="12"/>
      <c r="AM154"/>
      <c r="AN154" s="12"/>
      <c r="AO154" s="12"/>
      <c r="AP154" s="5"/>
    </row>
    <row r="155" spans="1:42" s="5" customFormat="1" ht="12" customHeight="1" x14ac:dyDescent="0.25">
      <c r="A155" s="5" t="s">
        <v>336</v>
      </c>
      <c r="B155" s="5" t="s">
        <v>16</v>
      </c>
      <c r="C155" s="5" t="s">
        <v>255</v>
      </c>
      <c r="D155" s="5" t="s">
        <v>253</v>
      </c>
      <c r="E155" s="8">
        <v>45839</v>
      </c>
      <c r="F155" s="8">
        <v>46023</v>
      </c>
      <c r="G155" s="15">
        <v>55000</v>
      </c>
      <c r="H155" s="15"/>
      <c r="I155" s="15">
        <f t="shared" si="35"/>
        <v>55000</v>
      </c>
      <c r="J155" s="15">
        <f>+VLOOKUP(A155,'[1]REPORTE NOMINA PERSONAL TEM (2)'!A$2:K$277,8,0)</f>
        <v>1578.5</v>
      </c>
      <c r="K155" s="15">
        <f>+VLOOKUP(A155,'[1]REPORTE NOMINA PERSONAL TEM (2)'!A$1:K$277,9,0)</f>
        <v>2559.6799999999998</v>
      </c>
      <c r="L155" s="15">
        <f>+VLOOKUP(A155,'[1]REPORTE NOMINA PERSONAL TEM (2)'!A$2:K$277,10,0)</f>
        <v>1672</v>
      </c>
      <c r="M155" s="15">
        <f>+VLOOKUP(A155,'[1]REPORTE NOMINA PERSONAL TEM (2)'!$A$1:$K$277,11,0)</f>
        <v>25</v>
      </c>
      <c r="N155" s="15">
        <f t="shared" si="33"/>
        <v>5835.18</v>
      </c>
      <c r="O155" s="15">
        <f t="shared" si="34"/>
        <v>49164.82</v>
      </c>
      <c r="R155" s="12"/>
      <c r="S155" s="12"/>
      <c r="T155" s="12"/>
      <c r="U155" s="12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 s="12"/>
      <c r="AJ155" s="12"/>
      <c r="AK155" s="12"/>
      <c r="AL155" s="12"/>
      <c r="AM155"/>
      <c r="AN155" s="12"/>
      <c r="AO155" s="12"/>
      <c r="AP155" s="1"/>
    </row>
    <row r="156" spans="1:42" ht="12" customHeight="1" x14ac:dyDescent="0.25">
      <c r="A156" s="5" t="s">
        <v>195</v>
      </c>
      <c r="B156" s="5" t="s">
        <v>16</v>
      </c>
      <c r="C156" s="5" t="s">
        <v>255</v>
      </c>
      <c r="D156" s="5" t="s">
        <v>253</v>
      </c>
      <c r="E156" s="8">
        <v>45901</v>
      </c>
      <c r="F156" s="8">
        <v>46082</v>
      </c>
      <c r="G156" s="15">
        <v>55000</v>
      </c>
      <c r="H156" s="15">
        <v>0</v>
      </c>
      <c r="I156" s="15">
        <f t="shared" si="35"/>
        <v>55000</v>
      </c>
      <c r="J156" s="15">
        <f>+VLOOKUP(A156,'[1]REPORTE NOMINA PERSONAL TEM (2)'!A$2:K$277,8,0)</f>
        <v>1578.5</v>
      </c>
      <c r="K156" s="15">
        <f>+VLOOKUP(A156,'[1]REPORTE NOMINA PERSONAL TEM (2)'!A$1:K$277,9,0)</f>
        <v>2559.6799999999998</v>
      </c>
      <c r="L156" s="15">
        <f>+VLOOKUP(A156,'[1]REPORTE NOMINA PERSONAL TEM (2)'!A$2:K$277,10,0)</f>
        <v>1672</v>
      </c>
      <c r="M156" s="15">
        <f>+VLOOKUP(A156,'[1]REPORTE NOMINA PERSONAL TEM (2)'!$A$1:$K$277,11,0)</f>
        <v>25</v>
      </c>
      <c r="N156" s="15">
        <f t="shared" si="33"/>
        <v>5835.18</v>
      </c>
      <c r="O156" s="15">
        <f t="shared" si="34"/>
        <v>49164.82</v>
      </c>
      <c r="P156" s="5"/>
      <c r="Q156" s="5"/>
      <c r="R156" s="12"/>
      <c r="S156" s="12"/>
      <c r="T156" s="12"/>
      <c r="U156" s="12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 s="12"/>
      <c r="AJ156" s="12"/>
      <c r="AK156" s="12"/>
      <c r="AL156" s="12"/>
      <c r="AM156"/>
      <c r="AN156" s="12"/>
      <c r="AO156" s="12"/>
    </row>
    <row r="157" spans="1:42" ht="12" customHeight="1" thickBot="1" x14ac:dyDescent="0.3">
      <c r="D157" s="24">
        <v>5</v>
      </c>
      <c r="E157" s="19"/>
      <c r="F157" s="19"/>
      <c r="G157" s="19">
        <f t="shared" ref="G157:O157" si="36">SUM(G152:G156)</f>
        <v>246000</v>
      </c>
      <c r="H157" s="19">
        <f t="shared" si="36"/>
        <v>0</v>
      </c>
      <c r="I157" s="19">
        <f t="shared" si="36"/>
        <v>246000</v>
      </c>
      <c r="J157" s="19">
        <f t="shared" ref="J157" si="37">SUM(J152:J156)</f>
        <v>7060.2</v>
      </c>
      <c r="K157" s="19">
        <f t="shared" ref="K157" si="38">SUM(K152:K156)</f>
        <v>11616.92</v>
      </c>
      <c r="L157" s="19">
        <f t="shared" ref="L157" si="39">SUM(L152:L156)</f>
        <v>7478.4</v>
      </c>
      <c r="M157" s="19">
        <f>SUM(M152:M156)</f>
        <v>125</v>
      </c>
      <c r="N157" s="19">
        <f t="shared" si="36"/>
        <v>26280.52</v>
      </c>
      <c r="O157" s="19">
        <f t="shared" si="36"/>
        <v>219719.48</v>
      </c>
      <c r="P157" s="5"/>
      <c r="Q157" s="5"/>
      <c r="R157" s="12"/>
      <c r="S157" s="12"/>
      <c r="T157" s="12"/>
      <c r="U157" s="12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 s="12"/>
      <c r="AJ157" s="12"/>
      <c r="AK157" s="12"/>
      <c r="AL157" s="12"/>
      <c r="AM157"/>
      <c r="AN157" s="12"/>
      <c r="AO157" s="12"/>
      <c r="AP157" s="5"/>
    </row>
    <row r="158" spans="1:42" ht="12" customHeight="1" x14ac:dyDescent="0.25">
      <c r="E158" s="8"/>
      <c r="F158" s="8"/>
      <c r="G158" s="20"/>
      <c r="H158" s="20"/>
      <c r="I158" s="20"/>
      <c r="J158" s="20"/>
      <c r="K158" s="20"/>
      <c r="L158" s="20"/>
      <c r="M158" s="20"/>
      <c r="N158" s="20"/>
      <c r="O158" s="20"/>
      <c r="P158" s="5"/>
      <c r="Q158" s="5"/>
      <c r="R158" s="12"/>
      <c r="S158" s="12"/>
      <c r="T158" s="12"/>
      <c r="U158" s="12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 s="12"/>
      <c r="AJ158" s="12"/>
      <c r="AK158" s="12"/>
      <c r="AL158" s="12"/>
      <c r="AM158"/>
      <c r="AN158" s="12"/>
      <c r="AO158" s="12"/>
    </row>
    <row r="159" spans="1:42" ht="12" customHeight="1" x14ac:dyDescent="0.25">
      <c r="A159" s="11" t="s">
        <v>196</v>
      </c>
      <c r="E159" s="8"/>
      <c r="F159" s="8"/>
      <c r="G159" s="15"/>
      <c r="H159" s="15"/>
      <c r="I159" s="15"/>
      <c r="J159" s="15"/>
      <c r="K159" s="15"/>
      <c r="L159" s="15"/>
      <c r="M159" s="15"/>
      <c r="N159" s="15"/>
      <c r="O159" s="15"/>
      <c r="P159" s="5"/>
      <c r="Q159" s="5"/>
      <c r="R159" s="12"/>
      <c r="S159" s="12"/>
      <c r="T159" s="12"/>
      <c r="U159" s="12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 s="12"/>
      <c r="AJ159" s="12"/>
      <c r="AK159" s="12"/>
      <c r="AL159" s="12"/>
      <c r="AM159"/>
      <c r="AN159" s="12"/>
      <c r="AO159" s="12"/>
    </row>
    <row r="160" spans="1:42" ht="12" customHeight="1" x14ac:dyDescent="0.25">
      <c r="A160" s="21" t="s">
        <v>309</v>
      </c>
      <c r="B160" s="21" t="s">
        <v>320</v>
      </c>
      <c r="C160" s="21" t="s">
        <v>310</v>
      </c>
      <c r="D160" s="21" t="s">
        <v>311</v>
      </c>
      <c r="E160" s="21" t="s">
        <v>312</v>
      </c>
      <c r="F160" s="21" t="s">
        <v>313</v>
      </c>
      <c r="G160" s="22" t="s">
        <v>314</v>
      </c>
      <c r="H160" s="22" t="s">
        <v>315</v>
      </c>
      <c r="I160" s="22" t="s">
        <v>316</v>
      </c>
      <c r="J160" s="22" t="s">
        <v>0</v>
      </c>
      <c r="K160" s="22" t="s">
        <v>1</v>
      </c>
      <c r="L160" s="22" t="s">
        <v>2</v>
      </c>
      <c r="M160" s="22" t="s">
        <v>317</v>
      </c>
      <c r="N160" s="22" t="s">
        <v>318</v>
      </c>
      <c r="O160" s="22" t="s">
        <v>319</v>
      </c>
      <c r="P160" s="5"/>
      <c r="Q160" s="5"/>
      <c r="R160" s="12"/>
      <c r="S160" s="12"/>
      <c r="T160" s="12"/>
      <c r="U160" s="12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 s="12"/>
      <c r="AJ160" s="12"/>
      <c r="AK160" s="12"/>
      <c r="AL160" s="12"/>
      <c r="AM160"/>
      <c r="AN160" s="12"/>
      <c r="AO160" s="12"/>
    </row>
    <row r="161" spans="1:42" ht="12" customHeight="1" x14ac:dyDescent="0.25">
      <c r="A161" s="5" t="s">
        <v>197</v>
      </c>
      <c r="B161" s="5" t="s">
        <v>174</v>
      </c>
      <c r="C161" s="5" t="s">
        <v>255</v>
      </c>
      <c r="D161" s="5" t="s">
        <v>254</v>
      </c>
      <c r="E161" s="8">
        <v>45870</v>
      </c>
      <c r="F161" s="8">
        <v>46054</v>
      </c>
      <c r="G161" s="15">
        <v>128000</v>
      </c>
      <c r="H161" s="15">
        <v>0</v>
      </c>
      <c r="I161" s="15">
        <f t="shared" ref="I161:I167" si="40">+G161+H161</f>
        <v>128000</v>
      </c>
      <c r="J161" s="15">
        <f>+VLOOKUP(A161,'[1]REPORTE NOMINA PERSONAL TEM (2)'!A$2:K$277,8,0)</f>
        <v>3673.6</v>
      </c>
      <c r="K161" s="15">
        <f>+VLOOKUP(A161,'[1]REPORTE NOMINA PERSONAL TEM (2)'!A$1:K$277,9,0)</f>
        <v>18691.669999999998</v>
      </c>
      <c r="L161" s="15">
        <f>+VLOOKUP(A161,'[1]REPORTE NOMINA PERSONAL TEM (2)'!A$2:K$277,10,0)</f>
        <v>3891.2</v>
      </c>
      <c r="M161" s="15">
        <f>+VLOOKUP(A161,'[1]REPORTE NOMINA PERSONAL TEM (2)'!$A$1:$K$277,11,0)</f>
        <v>25</v>
      </c>
      <c r="N161" s="15">
        <f t="shared" ref="N161:N167" si="41">+J161+K161+M161+L161</f>
        <v>26281.469999999998</v>
      </c>
      <c r="O161" s="15">
        <f t="shared" ref="O161:O167" si="42">+I161-N161</f>
        <v>101718.53</v>
      </c>
      <c r="P161" s="5"/>
      <c r="Q161" s="5"/>
      <c r="R161" s="12"/>
      <c r="S161" s="12"/>
      <c r="T161" s="12"/>
      <c r="U161" s="12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 s="12"/>
      <c r="AJ161" s="12"/>
      <c r="AK161" s="12"/>
      <c r="AL161" s="12"/>
      <c r="AM161" s="12"/>
      <c r="AN161" s="12"/>
      <c r="AO161" s="12"/>
    </row>
    <row r="162" spans="1:42" ht="12" customHeight="1" x14ac:dyDescent="0.25">
      <c r="A162" s="5" t="s">
        <v>198</v>
      </c>
      <c r="B162" s="5" t="s">
        <v>199</v>
      </c>
      <c r="C162" s="5" t="s">
        <v>255</v>
      </c>
      <c r="D162" s="5" t="s">
        <v>253</v>
      </c>
      <c r="E162" s="8">
        <v>45809</v>
      </c>
      <c r="F162" s="8">
        <v>45992</v>
      </c>
      <c r="G162" s="15">
        <v>128000</v>
      </c>
      <c r="H162" s="15">
        <v>0</v>
      </c>
      <c r="I162" s="15">
        <f t="shared" si="40"/>
        <v>128000</v>
      </c>
      <c r="J162" s="15">
        <f>+VLOOKUP(A162,'[1]REPORTE NOMINA PERSONAL TEM (2)'!A$2:K$277,8,0)</f>
        <v>3673.6</v>
      </c>
      <c r="K162" s="15">
        <f>+VLOOKUP(A162,'[1]REPORTE NOMINA PERSONAL TEM (2)'!A$1:K$277,9,0)</f>
        <v>18691.669999999998</v>
      </c>
      <c r="L162" s="15">
        <f>+VLOOKUP(A162,'[1]REPORTE NOMINA PERSONAL TEM (2)'!A$2:K$277,10,0)</f>
        <v>3891.2</v>
      </c>
      <c r="M162" s="15">
        <f>+VLOOKUP(A162,'[1]REPORTE NOMINA PERSONAL TEM (2)'!$A$1:$K$277,11,0)</f>
        <v>25</v>
      </c>
      <c r="N162" s="15">
        <f t="shared" si="41"/>
        <v>26281.469999999998</v>
      </c>
      <c r="O162" s="15">
        <f t="shared" si="42"/>
        <v>101718.53</v>
      </c>
      <c r="P162" s="5"/>
      <c r="Q162" s="5"/>
      <c r="R162" s="12"/>
      <c r="S162" s="12"/>
      <c r="T162" s="12"/>
      <c r="U162" s="1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 s="12"/>
      <c r="AJ162" s="12"/>
      <c r="AK162" s="12"/>
      <c r="AL162" s="12"/>
      <c r="AM162"/>
      <c r="AN162" s="12"/>
      <c r="AO162" s="12"/>
    </row>
    <row r="163" spans="1:42" ht="12" customHeight="1" x14ac:dyDescent="0.25">
      <c r="A163" s="5" t="s">
        <v>200</v>
      </c>
      <c r="B163" s="5" t="s">
        <v>275</v>
      </c>
      <c r="C163" s="5" t="s">
        <v>255</v>
      </c>
      <c r="D163" s="5" t="s">
        <v>254</v>
      </c>
      <c r="E163" s="8">
        <v>45870</v>
      </c>
      <c r="F163" s="8">
        <v>46054</v>
      </c>
      <c r="G163" s="15">
        <v>105000</v>
      </c>
      <c r="H163" s="15">
        <v>0</v>
      </c>
      <c r="I163" s="15">
        <f t="shared" si="40"/>
        <v>105000</v>
      </c>
      <c r="J163" s="15">
        <f>+VLOOKUP(A163,'[1]REPORTE NOMINA PERSONAL TEM (2)'!A$2:K$277,8,0)</f>
        <v>3013.5</v>
      </c>
      <c r="K163" s="15">
        <f>+VLOOKUP(A163,'[1]REPORTE NOMINA PERSONAL TEM (2)'!A$1:K$277,9,0)</f>
        <v>13281.49</v>
      </c>
      <c r="L163" s="15">
        <f>+VLOOKUP(A163,'[1]REPORTE NOMINA PERSONAL TEM (2)'!A$2:K$277,10,0)</f>
        <v>3192</v>
      </c>
      <c r="M163" s="15">
        <f>+VLOOKUP(A163,'[1]REPORTE NOMINA PERSONAL TEM (2)'!$A$1:$K$277,11,0)</f>
        <v>1824.51</v>
      </c>
      <c r="N163" s="15">
        <f t="shared" si="41"/>
        <v>21311.5</v>
      </c>
      <c r="O163" s="15">
        <f t="shared" si="42"/>
        <v>83688.5</v>
      </c>
      <c r="P163" s="5"/>
      <c r="Q163" s="5"/>
      <c r="R163" s="12"/>
      <c r="S163" s="12"/>
      <c r="T163" s="12"/>
      <c r="U163" s="12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 s="12"/>
      <c r="AJ163" s="12"/>
      <c r="AK163" s="12"/>
      <c r="AL163" s="12"/>
      <c r="AM163"/>
      <c r="AN163" s="12"/>
      <c r="AO163" s="12"/>
    </row>
    <row r="164" spans="1:42" ht="12" customHeight="1" x14ac:dyDescent="0.25">
      <c r="A164" s="5" t="s">
        <v>386</v>
      </c>
      <c r="B164" s="5" t="s">
        <v>204</v>
      </c>
      <c r="C164" s="5" t="s">
        <v>255</v>
      </c>
      <c r="D164" s="5" t="s">
        <v>253</v>
      </c>
      <c r="E164" s="8">
        <v>45870</v>
      </c>
      <c r="F164" s="8">
        <v>46054</v>
      </c>
      <c r="G164" s="15">
        <v>76000</v>
      </c>
      <c r="H164" s="15">
        <v>0</v>
      </c>
      <c r="I164" s="15">
        <f t="shared" si="40"/>
        <v>76000</v>
      </c>
      <c r="J164" s="15">
        <f>+VLOOKUP(A164,'[1]REPORTE NOMINA PERSONAL TEM (2)'!A$2:K$277,8,0)</f>
        <v>2181.1999999999998</v>
      </c>
      <c r="K164" s="15">
        <f>+VLOOKUP(A164,'[1]REPORTE NOMINA PERSONAL TEM (2)'!A$1:K$277,9,0)</f>
        <v>6497.56</v>
      </c>
      <c r="L164" s="15">
        <f>+VLOOKUP(A164,'[1]REPORTE NOMINA PERSONAL TEM (2)'!A$2:K$277,10,0)</f>
        <v>2310.4</v>
      </c>
      <c r="M164" s="15">
        <f>+VLOOKUP(A164,'[1]REPORTE NOMINA PERSONAL TEM (2)'!$A$1:$K$277,11,0)</f>
        <v>25</v>
      </c>
      <c r="N164" s="15">
        <f t="shared" si="41"/>
        <v>11014.16</v>
      </c>
      <c r="O164" s="15">
        <f t="shared" si="42"/>
        <v>64985.84</v>
      </c>
      <c r="P164" s="5"/>
      <c r="Q164" s="5"/>
      <c r="R164" s="12"/>
      <c r="S164" s="12"/>
      <c r="T164" s="12"/>
      <c r="U164" s="12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 s="12"/>
      <c r="AJ164" s="12"/>
      <c r="AK164" s="12"/>
      <c r="AL164" s="12"/>
      <c r="AM164"/>
      <c r="AN164" s="12"/>
      <c r="AO164" s="12"/>
    </row>
    <row r="165" spans="1:42" ht="12" customHeight="1" x14ac:dyDescent="0.25">
      <c r="A165" s="5" t="s">
        <v>205</v>
      </c>
      <c r="B165" s="5" t="s">
        <v>201</v>
      </c>
      <c r="C165" s="5" t="s">
        <v>255</v>
      </c>
      <c r="D165" s="5" t="s">
        <v>253</v>
      </c>
      <c r="E165" s="8">
        <v>45901</v>
      </c>
      <c r="F165" s="8">
        <v>46082</v>
      </c>
      <c r="G165" s="15">
        <v>76000</v>
      </c>
      <c r="H165" s="15">
        <v>0</v>
      </c>
      <c r="I165" s="15">
        <f t="shared" si="40"/>
        <v>76000</v>
      </c>
      <c r="J165" s="15">
        <f>+VLOOKUP(A165,'[1]REPORTE NOMINA PERSONAL TEM (2)'!A$2:K$277,8,0)</f>
        <v>2181.1999999999998</v>
      </c>
      <c r="K165" s="15">
        <f>+VLOOKUP(A165,'[1]REPORTE NOMINA PERSONAL TEM (2)'!A$1:K$277,9,0)</f>
        <v>6497.56</v>
      </c>
      <c r="L165" s="15">
        <f>+VLOOKUP(A165,'[1]REPORTE NOMINA PERSONAL TEM (2)'!A$2:K$277,10,0)</f>
        <v>2310.4</v>
      </c>
      <c r="M165" s="15">
        <f>+VLOOKUP(A165,'[1]REPORTE NOMINA PERSONAL TEM (2)'!$A$1:$K$277,11,0)</f>
        <v>25</v>
      </c>
      <c r="N165" s="15">
        <f t="shared" si="41"/>
        <v>11014.16</v>
      </c>
      <c r="O165" s="15">
        <f t="shared" si="42"/>
        <v>64985.84</v>
      </c>
      <c r="P165" s="5"/>
      <c r="Q165" s="5"/>
      <c r="R165" s="12"/>
      <c r="S165" s="12"/>
      <c r="T165" s="12"/>
      <c r="U165" s="12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 s="12"/>
      <c r="AJ165" s="12"/>
      <c r="AK165" s="12"/>
      <c r="AL165" s="12"/>
      <c r="AM165"/>
      <c r="AN165" s="12"/>
      <c r="AO165" s="12"/>
    </row>
    <row r="166" spans="1:42" customFormat="1" ht="15" x14ac:dyDescent="0.25">
      <c r="A166" s="5" t="s">
        <v>347</v>
      </c>
      <c r="B166" s="5" t="s">
        <v>201</v>
      </c>
      <c r="C166" s="5" t="s">
        <v>255</v>
      </c>
      <c r="D166" s="5" t="s">
        <v>254</v>
      </c>
      <c r="E166" s="8">
        <v>45839</v>
      </c>
      <c r="F166" s="8">
        <v>46023</v>
      </c>
      <c r="G166" s="7">
        <v>76000</v>
      </c>
      <c r="H166" s="7">
        <v>0</v>
      </c>
      <c r="I166" s="7">
        <v>76000</v>
      </c>
      <c r="J166" s="15">
        <f>+VLOOKUP(A166,'[1]REPORTE NOMINA PERSONAL TEM (2)'!A$2:K$277,8,0)</f>
        <v>2181.1999999999998</v>
      </c>
      <c r="K166" s="15">
        <f>+VLOOKUP(A166,'[1]REPORTE NOMINA PERSONAL TEM (2)'!A$1:K$277,9,0)</f>
        <v>6497.56</v>
      </c>
      <c r="L166" s="15">
        <f>+VLOOKUP(A166,'[1]REPORTE NOMINA PERSONAL TEM (2)'!A$2:K$277,10,0)</f>
        <v>2310.4</v>
      </c>
      <c r="M166" s="15">
        <f>+VLOOKUP(A166,'[1]REPORTE NOMINA PERSONAL TEM (2)'!$A$1:$K$277,11,0)</f>
        <v>25</v>
      </c>
      <c r="N166" s="15">
        <f t="shared" si="41"/>
        <v>11014.16</v>
      </c>
      <c r="O166" s="15">
        <f t="shared" si="42"/>
        <v>64985.84</v>
      </c>
      <c r="P166" s="5"/>
      <c r="Q166" s="5"/>
      <c r="R166" s="12"/>
      <c r="S166" s="12"/>
      <c r="T166" s="12"/>
      <c r="U166" s="12"/>
      <c r="AI166" s="12"/>
      <c r="AJ166" s="12"/>
      <c r="AK166" s="12"/>
      <c r="AL166" s="12"/>
      <c r="AM166" s="12"/>
      <c r="AN166" s="12"/>
      <c r="AO166" s="12"/>
      <c r="AP166" s="1"/>
    </row>
    <row r="167" spans="1:42" ht="12" customHeight="1" x14ac:dyDescent="0.25">
      <c r="A167" s="5" t="s">
        <v>202</v>
      </c>
      <c r="B167" s="5" t="s">
        <v>203</v>
      </c>
      <c r="C167" s="5" t="s">
        <v>255</v>
      </c>
      <c r="D167" s="5" t="s">
        <v>253</v>
      </c>
      <c r="E167" s="8">
        <v>45839</v>
      </c>
      <c r="F167" s="8">
        <v>46023</v>
      </c>
      <c r="G167" s="15">
        <v>50000</v>
      </c>
      <c r="H167" s="15">
        <v>0</v>
      </c>
      <c r="I167" s="15">
        <f t="shared" si="40"/>
        <v>50000</v>
      </c>
      <c r="J167" s="15">
        <f>+VLOOKUP(A167,'[1]REPORTE NOMINA PERSONAL TEM (2)'!A$2:K$277,8,0)</f>
        <v>1435</v>
      </c>
      <c r="K167" s="15">
        <f>+VLOOKUP(A167,'[1]REPORTE NOMINA PERSONAL TEM (2)'!A$1:K$277,9,0)</f>
        <v>1854</v>
      </c>
      <c r="L167" s="15">
        <f>+VLOOKUP(A167,'[1]REPORTE NOMINA PERSONAL TEM (2)'!A$2:K$277,10,0)</f>
        <v>1520</v>
      </c>
      <c r="M167" s="15">
        <f>+VLOOKUP(A167,'[1]REPORTE NOMINA PERSONAL TEM (2)'!$A$1:$K$277,11,0)</f>
        <v>25</v>
      </c>
      <c r="N167" s="15">
        <f t="shared" si="41"/>
        <v>4834</v>
      </c>
      <c r="O167" s="15">
        <f t="shared" si="42"/>
        <v>45166</v>
      </c>
      <c r="P167" s="5"/>
      <c r="Q167" s="5"/>
      <c r="R167" s="12"/>
      <c r="S167" s="12"/>
      <c r="T167" s="12"/>
      <c r="U167" s="12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 s="12"/>
      <c r="AJ167" s="12"/>
      <c r="AK167" s="12"/>
      <c r="AL167" s="12"/>
      <c r="AM167"/>
      <c r="AN167" s="12"/>
      <c r="AO167" s="12"/>
    </row>
    <row r="168" spans="1:42" ht="12" customHeight="1" thickBot="1" x14ac:dyDescent="0.3">
      <c r="D168" s="24">
        <v>7</v>
      </c>
      <c r="E168" s="19"/>
      <c r="F168" s="19"/>
      <c r="G168" s="19">
        <f>SUM(G161:G167)</f>
        <v>639000</v>
      </c>
      <c r="H168" s="19">
        <f t="shared" ref="H168:O168" si="43">SUM(H161:H167)</f>
        <v>0</v>
      </c>
      <c r="I168" s="19">
        <f t="shared" si="43"/>
        <v>639000</v>
      </c>
      <c r="J168" s="19">
        <f t="shared" si="43"/>
        <v>18339.300000000003</v>
      </c>
      <c r="K168" s="19">
        <f t="shared" si="43"/>
        <v>72011.509999999995</v>
      </c>
      <c r="L168" s="19">
        <f t="shared" si="43"/>
        <v>19425.599999999999</v>
      </c>
      <c r="M168" s="19">
        <f t="shared" si="43"/>
        <v>1974.51</v>
      </c>
      <c r="N168" s="19">
        <f t="shared" si="43"/>
        <v>111750.92000000001</v>
      </c>
      <c r="O168" s="19">
        <f t="shared" si="43"/>
        <v>527249.07999999996</v>
      </c>
      <c r="P168" s="5"/>
      <c r="Q168" s="5"/>
      <c r="R168" s="12"/>
      <c r="S168" s="12"/>
      <c r="T168" s="12"/>
      <c r="U168" s="12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 s="12"/>
      <c r="AJ168" s="12"/>
      <c r="AK168" s="12"/>
      <c r="AL168" s="12"/>
      <c r="AM168" s="12"/>
      <c r="AN168" s="12"/>
      <c r="AO168" s="12"/>
      <c r="AP168"/>
    </row>
    <row r="169" spans="1:42" ht="12" customHeight="1" x14ac:dyDescent="0.25">
      <c r="E169" s="8"/>
      <c r="F169" s="8"/>
      <c r="G169" s="20"/>
      <c r="H169" s="20"/>
      <c r="I169" s="20"/>
      <c r="J169" s="20"/>
      <c r="K169" s="20"/>
      <c r="L169" s="20"/>
      <c r="M169" s="20"/>
      <c r="N169" s="20"/>
      <c r="O169" s="20"/>
      <c r="P169" s="5"/>
      <c r="Q169" s="5"/>
      <c r="R169" s="12"/>
      <c r="S169" s="12"/>
      <c r="T169" s="12"/>
      <c r="U169" s="12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 s="12"/>
      <c r="AJ169" s="12"/>
      <c r="AK169" s="12"/>
      <c r="AL169" s="12"/>
      <c r="AM169" s="12"/>
      <c r="AN169" s="12"/>
      <c r="AO169" s="12"/>
    </row>
    <row r="170" spans="1:42" ht="12" customHeight="1" x14ac:dyDescent="0.25">
      <c r="A170" s="11" t="s">
        <v>339</v>
      </c>
      <c r="E170" s="8"/>
      <c r="F170" s="8"/>
      <c r="G170" s="15"/>
      <c r="H170" s="15"/>
      <c r="I170" s="15"/>
      <c r="J170" s="15"/>
      <c r="K170" s="15"/>
      <c r="L170" s="15"/>
      <c r="M170" s="15"/>
      <c r="N170" s="15"/>
      <c r="O170" s="15"/>
      <c r="P170" s="5"/>
      <c r="Q170" s="5"/>
      <c r="R170" s="12"/>
      <c r="S170" s="12"/>
      <c r="T170" s="12"/>
      <c r="U170" s="12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 s="12"/>
      <c r="AJ170" s="12"/>
      <c r="AK170" s="12"/>
      <c r="AL170" s="12"/>
      <c r="AM170"/>
      <c r="AN170" s="12"/>
      <c r="AO170" s="12"/>
    </row>
    <row r="171" spans="1:42" ht="12" customHeight="1" x14ac:dyDescent="0.25">
      <c r="A171" s="21" t="s">
        <v>309</v>
      </c>
      <c r="B171" s="21" t="s">
        <v>320</v>
      </c>
      <c r="C171" s="21" t="s">
        <v>310</v>
      </c>
      <c r="D171" s="21" t="s">
        <v>311</v>
      </c>
      <c r="E171" s="21" t="s">
        <v>312</v>
      </c>
      <c r="F171" s="21" t="s">
        <v>313</v>
      </c>
      <c r="G171" s="22" t="s">
        <v>314</v>
      </c>
      <c r="H171" s="22" t="s">
        <v>315</v>
      </c>
      <c r="I171" s="22" t="s">
        <v>316</v>
      </c>
      <c r="J171" s="22" t="s">
        <v>0</v>
      </c>
      <c r="K171" s="22" t="s">
        <v>1</v>
      </c>
      <c r="L171" s="22" t="s">
        <v>2</v>
      </c>
      <c r="M171" s="22" t="s">
        <v>317</v>
      </c>
      <c r="N171" s="22" t="s">
        <v>318</v>
      </c>
      <c r="O171" s="22" t="s">
        <v>319</v>
      </c>
      <c r="P171" s="5"/>
      <c r="Q171" s="5"/>
      <c r="R171" s="12"/>
      <c r="S171" s="12"/>
      <c r="T171" s="12"/>
      <c r="U171" s="12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 s="12"/>
      <c r="AJ171" s="12"/>
      <c r="AK171" s="12"/>
      <c r="AL171" s="12"/>
      <c r="AM171"/>
      <c r="AN171" s="12"/>
      <c r="AO171" s="12"/>
    </row>
    <row r="172" spans="1:42" ht="12" customHeight="1" x14ac:dyDescent="0.25">
      <c r="A172" s="5" t="s">
        <v>391</v>
      </c>
      <c r="B172" s="5" t="s">
        <v>174</v>
      </c>
      <c r="C172" s="5" t="s">
        <v>255</v>
      </c>
      <c r="D172" s="5" t="s">
        <v>254</v>
      </c>
      <c r="E172" s="8">
        <v>45839</v>
      </c>
      <c r="F172" s="8">
        <v>46023</v>
      </c>
      <c r="G172" s="15">
        <v>128000</v>
      </c>
      <c r="H172" s="15">
        <v>0</v>
      </c>
      <c r="I172" s="15">
        <f t="shared" ref="I172" si="44">+G172+H172</f>
        <v>128000</v>
      </c>
      <c r="J172" s="15">
        <f>+VLOOKUP(A172,'[1]REPORTE NOMINA PERSONAL TEM (2)'!A$2:K$277,8,0)</f>
        <v>3673.6</v>
      </c>
      <c r="K172" s="15">
        <f>+VLOOKUP(A172,'[1]REPORTE NOMINA PERSONAL TEM (2)'!A$1:K$277,9,0)</f>
        <v>18691.669999999998</v>
      </c>
      <c r="L172" s="15">
        <f>+VLOOKUP(A172,'[1]REPORTE NOMINA PERSONAL TEM (2)'!A$2:K$277,10,0)</f>
        <v>3891.2</v>
      </c>
      <c r="M172" s="15">
        <f>+VLOOKUP(A172,'[1]REPORTE NOMINA PERSONAL TEM (2)'!$A$1:$K$277,11,0)</f>
        <v>25</v>
      </c>
      <c r="N172" s="15">
        <f t="shared" ref="N172" si="45">+J172+K172+M172+L172</f>
        <v>26281.469999999998</v>
      </c>
      <c r="O172" s="15">
        <f t="shared" ref="O172" si="46">+I172-N172</f>
        <v>101718.53</v>
      </c>
      <c r="P172" s="5"/>
      <c r="Q172" s="5"/>
      <c r="R172" s="12"/>
      <c r="S172" s="12"/>
      <c r="T172" s="12"/>
      <c r="U172" s="1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 s="12"/>
      <c r="AJ172" s="12"/>
      <c r="AK172" s="12"/>
      <c r="AL172" s="12"/>
      <c r="AM172"/>
      <c r="AN172" s="12"/>
      <c r="AO172" s="12"/>
    </row>
    <row r="173" spans="1:42" ht="12" customHeight="1" thickBot="1" x14ac:dyDescent="0.3">
      <c r="D173" s="24">
        <v>1</v>
      </c>
      <c r="E173" s="19"/>
      <c r="F173" s="19"/>
      <c r="G173" s="19">
        <f>SUM(G172)</f>
        <v>128000</v>
      </c>
      <c r="H173" s="19">
        <f t="shared" ref="H173:O173" si="47">SUM(H172)</f>
        <v>0</v>
      </c>
      <c r="I173" s="19">
        <f t="shared" si="47"/>
        <v>128000</v>
      </c>
      <c r="J173" s="19">
        <f t="shared" si="47"/>
        <v>3673.6</v>
      </c>
      <c r="K173" s="19">
        <f t="shared" si="47"/>
        <v>18691.669999999998</v>
      </c>
      <c r="L173" s="19">
        <f t="shared" si="47"/>
        <v>3891.2</v>
      </c>
      <c r="M173" s="19">
        <f t="shared" si="47"/>
        <v>25</v>
      </c>
      <c r="N173" s="19">
        <f t="shared" si="47"/>
        <v>26281.469999999998</v>
      </c>
      <c r="O173" s="19">
        <f t="shared" si="47"/>
        <v>101718.53</v>
      </c>
      <c r="P173" s="5"/>
      <c r="Q173" s="5"/>
      <c r="R173" s="12"/>
      <c r="S173" s="12"/>
      <c r="T173" s="12"/>
      <c r="U173" s="12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 s="12"/>
      <c r="AJ173" s="12"/>
      <c r="AK173" s="12"/>
      <c r="AL173" s="12"/>
      <c r="AM173"/>
      <c r="AN173" s="12"/>
      <c r="AO173" s="12"/>
    </row>
    <row r="174" spans="1:42" ht="12" customHeight="1" x14ac:dyDescent="0.25">
      <c r="E174" s="8"/>
      <c r="F174" s="8"/>
      <c r="G174" s="20"/>
      <c r="H174" s="20"/>
      <c r="I174" s="20"/>
      <c r="J174" s="20"/>
      <c r="K174" s="20"/>
      <c r="L174" s="20"/>
      <c r="M174" s="20"/>
      <c r="N174" s="20"/>
      <c r="O174" s="20"/>
      <c r="P174" s="5"/>
      <c r="Q174" s="5"/>
      <c r="R174" s="12"/>
      <c r="S174" s="12"/>
      <c r="T174" s="12"/>
      <c r="U174" s="12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 s="12"/>
      <c r="AJ174" s="12"/>
      <c r="AK174" s="12"/>
      <c r="AL174" s="12"/>
      <c r="AM174"/>
      <c r="AN174" s="12"/>
      <c r="AO174" s="12"/>
    </row>
    <row r="175" spans="1:42" ht="12" customHeight="1" x14ac:dyDescent="0.25">
      <c r="A175" s="11" t="s">
        <v>307</v>
      </c>
      <c r="E175" s="8"/>
      <c r="F175" s="8"/>
      <c r="G175" s="15"/>
      <c r="H175" s="15"/>
      <c r="I175" s="15"/>
      <c r="J175" s="15"/>
      <c r="K175" s="15"/>
      <c r="L175" s="15"/>
      <c r="M175" s="15"/>
      <c r="N175" s="15"/>
      <c r="O175" s="15"/>
      <c r="P175" s="5"/>
      <c r="Q175" s="5"/>
      <c r="R175" s="12"/>
      <c r="S175" s="12"/>
      <c r="T175" s="12"/>
      <c r="U175" s="12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 s="12"/>
      <c r="AJ175" s="12"/>
      <c r="AK175" s="12"/>
      <c r="AL175" s="12"/>
      <c r="AM175"/>
      <c r="AN175" s="12"/>
      <c r="AO175" s="12"/>
    </row>
    <row r="176" spans="1:42" ht="12" customHeight="1" x14ac:dyDescent="0.25">
      <c r="A176" s="21" t="s">
        <v>309</v>
      </c>
      <c r="B176" s="21" t="s">
        <v>320</v>
      </c>
      <c r="C176" s="21" t="s">
        <v>310</v>
      </c>
      <c r="D176" s="21" t="s">
        <v>311</v>
      </c>
      <c r="E176" s="21" t="s">
        <v>312</v>
      </c>
      <c r="F176" s="21" t="s">
        <v>313</v>
      </c>
      <c r="G176" s="22" t="s">
        <v>314</v>
      </c>
      <c r="H176" s="22" t="s">
        <v>315</v>
      </c>
      <c r="I176" s="22" t="s">
        <v>316</v>
      </c>
      <c r="J176" s="22" t="s">
        <v>0</v>
      </c>
      <c r="K176" s="22" t="s">
        <v>1</v>
      </c>
      <c r="L176" s="22" t="s">
        <v>2</v>
      </c>
      <c r="M176" s="22" t="s">
        <v>317</v>
      </c>
      <c r="N176" s="22" t="s">
        <v>318</v>
      </c>
      <c r="O176" s="22" t="s">
        <v>319</v>
      </c>
      <c r="P176" s="5"/>
      <c r="Q176" s="5"/>
      <c r="R176" s="12"/>
      <c r="S176" s="12"/>
      <c r="T176" s="12"/>
      <c r="U176" s="12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 s="12"/>
      <c r="AJ176" s="12"/>
      <c r="AK176" s="12"/>
      <c r="AL176" s="12"/>
      <c r="AM176" s="12"/>
      <c r="AN176" s="12"/>
      <c r="AO176" s="12"/>
    </row>
    <row r="177" spans="1:42" ht="12" customHeight="1" x14ac:dyDescent="0.25">
      <c r="A177" s="5" t="s">
        <v>303</v>
      </c>
      <c r="B177" s="5" t="s">
        <v>304</v>
      </c>
      <c r="C177" s="5" t="s">
        <v>255</v>
      </c>
      <c r="D177" s="1" t="s">
        <v>253</v>
      </c>
      <c r="E177" s="8">
        <v>45931</v>
      </c>
      <c r="F177" s="8">
        <v>46113</v>
      </c>
      <c r="G177" s="15">
        <v>128000</v>
      </c>
      <c r="H177" s="4">
        <v>0</v>
      </c>
      <c r="I177" s="15">
        <f t="shared" ref="I177:I186" si="48">+G177+H177</f>
        <v>128000</v>
      </c>
      <c r="J177" s="15">
        <f>+VLOOKUP(A177,'[1]REPORTE NOMINA PERSONAL TEM (2)'!A$2:K$277,8,0)</f>
        <v>3673.6</v>
      </c>
      <c r="K177" s="15">
        <f>+VLOOKUP(A177,'[1]REPORTE NOMINA PERSONAL TEM (2)'!A$1:K$277,9,0)</f>
        <v>18691.669999999998</v>
      </c>
      <c r="L177" s="15">
        <f>+VLOOKUP(A177,'[1]REPORTE NOMINA PERSONAL TEM (2)'!A$2:K$277,10,0)</f>
        <v>3891.2</v>
      </c>
      <c r="M177" s="15">
        <f>+VLOOKUP(A177,'[1]REPORTE NOMINA PERSONAL TEM (2)'!$A$1:$K$277,11,0)</f>
        <v>25</v>
      </c>
      <c r="N177" s="15">
        <f t="shared" ref="N177:N186" si="49">+J177+K177+M177+L177</f>
        <v>26281.469999999998</v>
      </c>
      <c r="O177" s="15">
        <f t="shared" ref="O177:O186" si="50">+I177-N177</f>
        <v>101718.53</v>
      </c>
      <c r="P177" s="5"/>
      <c r="Q177" s="5"/>
      <c r="R177" s="12"/>
      <c r="S177" s="12"/>
      <c r="T177" s="12"/>
      <c r="U177" s="12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 s="12"/>
      <c r="AJ177" s="12"/>
      <c r="AK177" s="12"/>
      <c r="AL177" s="12"/>
      <c r="AM177"/>
      <c r="AN177" s="12"/>
      <c r="AO177" s="12"/>
    </row>
    <row r="178" spans="1:42" ht="12" customHeight="1" x14ac:dyDescent="0.25">
      <c r="A178" s="5" t="s">
        <v>327</v>
      </c>
      <c r="B178" s="5" t="s">
        <v>345</v>
      </c>
      <c r="C178" s="5" t="s">
        <v>255</v>
      </c>
      <c r="D178" s="5" t="s">
        <v>253</v>
      </c>
      <c r="E178" s="8">
        <v>45809</v>
      </c>
      <c r="F178" s="8">
        <v>45992</v>
      </c>
      <c r="G178" s="15">
        <v>76000</v>
      </c>
      <c r="H178" s="4">
        <v>0</v>
      </c>
      <c r="I178" s="15">
        <f t="shared" si="48"/>
        <v>76000</v>
      </c>
      <c r="J178" s="15">
        <f>+VLOOKUP(A178,'[1]REPORTE NOMINA PERSONAL TEM (2)'!A$2:K$277,8,0)</f>
        <v>2181.1999999999998</v>
      </c>
      <c r="K178" s="15">
        <f>+VLOOKUP(A178,'[1]REPORTE NOMINA PERSONAL TEM (2)'!A$1:K$277,9,0)</f>
        <v>6497.56</v>
      </c>
      <c r="L178" s="15">
        <f>+VLOOKUP(A178,'[1]REPORTE NOMINA PERSONAL TEM (2)'!A$2:K$277,10,0)</f>
        <v>2310.4</v>
      </c>
      <c r="M178" s="15">
        <f>+VLOOKUP(A178,'[1]REPORTE NOMINA PERSONAL TEM (2)'!$A$1:$K$277,11,0)</f>
        <v>25</v>
      </c>
      <c r="N178" s="15">
        <f t="shared" si="49"/>
        <v>11014.16</v>
      </c>
      <c r="O178" s="15">
        <f t="shared" si="50"/>
        <v>64985.84</v>
      </c>
      <c r="P178" s="5"/>
      <c r="Q178" s="5"/>
      <c r="R178" s="12"/>
      <c r="S178" s="12"/>
      <c r="T178" s="12"/>
      <c r="U178" s="12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 s="12"/>
      <c r="AJ178" s="12"/>
      <c r="AK178" s="12"/>
      <c r="AL178" s="12"/>
      <c r="AM178" s="12"/>
      <c r="AN178" s="12"/>
      <c r="AO178" s="12"/>
    </row>
    <row r="179" spans="1:42" s="23" customFormat="1" ht="15" x14ac:dyDescent="0.25">
      <c r="A179" s="5" t="s">
        <v>329</v>
      </c>
      <c r="B179" s="5" t="s">
        <v>276</v>
      </c>
      <c r="C179" s="5" t="s">
        <v>255</v>
      </c>
      <c r="D179" s="5" t="s">
        <v>253</v>
      </c>
      <c r="E179" s="8">
        <v>45839</v>
      </c>
      <c r="F179" s="8">
        <v>46023</v>
      </c>
      <c r="G179" s="15">
        <v>76000</v>
      </c>
      <c r="H179" s="4">
        <v>0</v>
      </c>
      <c r="I179" s="15">
        <f t="shared" si="48"/>
        <v>76000</v>
      </c>
      <c r="J179" s="15">
        <f>+VLOOKUP(A179,'[1]REPORTE NOMINA PERSONAL TEM (2)'!A$2:K$277,8,0)</f>
        <v>2181.1999999999998</v>
      </c>
      <c r="K179" s="15">
        <f>+VLOOKUP(A179,'[1]REPORTE NOMINA PERSONAL TEM (2)'!A$1:K$277,9,0)</f>
        <v>6497.56</v>
      </c>
      <c r="L179" s="15">
        <f>+VLOOKUP(A179,'[1]REPORTE NOMINA PERSONAL TEM (2)'!A$2:K$277,10,0)</f>
        <v>2310.4</v>
      </c>
      <c r="M179" s="15">
        <f>+VLOOKUP(A179,'[1]REPORTE NOMINA PERSONAL TEM (2)'!$A$1:$K$277,11,0)</f>
        <v>25</v>
      </c>
      <c r="N179" s="15">
        <f t="shared" si="49"/>
        <v>11014.16</v>
      </c>
      <c r="O179" s="15">
        <f t="shared" si="50"/>
        <v>64985.84</v>
      </c>
      <c r="P179" s="5"/>
      <c r="Q179" s="5"/>
      <c r="R179" s="12"/>
      <c r="S179" s="12"/>
      <c r="T179" s="12"/>
      <c r="U179" s="12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 s="12"/>
      <c r="AJ179" s="12"/>
      <c r="AK179" s="12"/>
      <c r="AL179" s="12"/>
      <c r="AM179"/>
      <c r="AN179" s="12"/>
      <c r="AO179" s="12"/>
      <c r="AP179" s="1"/>
    </row>
    <row r="180" spans="1:42" s="23" customFormat="1" ht="15" x14ac:dyDescent="0.25">
      <c r="A180" s="5" t="s">
        <v>330</v>
      </c>
      <c r="B180" s="5" t="s">
        <v>276</v>
      </c>
      <c r="C180" s="5" t="s">
        <v>255</v>
      </c>
      <c r="D180" s="5" t="s">
        <v>254</v>
      </c>
      <c r="E180" s="8">
        <v>45839</v>
      </c>
      <c r="F180" s="8">
        <v>46023</v>
      </c>
      <c r="G180" s="15">
        <v>76000</v>
      </c>
      <c r="H180" s="4">
        <v>0</v>
      </c>
      <c r="I180" s="15">
        <f t="shared" si="48"/>
        <v>76000</v>
      </c>
      <c r="J180" s="15">
        <f>+VLOOKUP(A180,'[1]REPORTE NOMINA PERSONAL TEM (2)'!A$2:K$277,8,0)</f>
        <v>2181.1999999999998</v>
      </c>
      <c r="K180" s="15">
        <f>+VLOOKUP(A180,'[1]REPORTE NOMINA PERSONAL TEM (2)'!A$1:K$277,9,0)</f>
        <v>6497.56</v>
      </c>
      <c r="L180" s="15">
        <f>+VLOOKUP(A180,'[1]REPORTE NOMINA PERSONAL TEM (2)'!A$2:K$277,10,0)</f>
        <v>2310.4</v>
      </c>
      <c r="M180" s="15">
        <f>+VLOOKUP(A180,'[1]REPORTE NOMINA PERSONAL TEM (2)'!$A$1:$K$277,11,0)</f>
        <v>25</v>
      </c>
      <c r="N180" s="15">
        <f t="shared" si="49"/>
        <v>11014.16</v>
      </c>
      <c r="O180" s="15">
        <f t="shared" si="50"/>
        <v>64985.84</v>
      </c>
      <c r="P180" s="5"/>
      <c r="Q180" s="5"/>
      <c r="R180" s="12"/>
      <c r="S180" s="12"/>
      <c r="T180" s="12"/>
      <c r="U180" s="12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 s="12"/>
      <c r="AJ180" s="12"/>
      <c r="AK180" s="12"/>
      <c r="AL180" s="12"/>
      <c r="AM180"/>
      <c r="AN180" s="12"/>
      <c r="AO180" s="12"/>
      <c r="AP180" s="1"/>
    </row>
    <row r="181" spans="1:42" s="23" customFormat="1" ht="15" x14ac:dyDescent="0.25">
      <c r="A181" s="5" t="s">
        <v>332</v>
      </c>
      <c r="B181" s="5" t="s">
        <v>276</v>
      </c>
      <c r="C181" s="5" t="s">
        <v>255</v>
      </c>
      <c r="D181" s="5" t="s">
        <v>253</v>
      </c>
      <c r="E181" s="8">
        <v>45839</v>
      </c>
      <c r="F181" s="8">
        <v>46023</v>
      </c>
      <c r="G181" s="15">
        <v>76000</v>
      </c>
      <c r="H181" s="4">
        <v>0</v>
      </c>
      <c r="I181" s="15">
        <f t="shared" si="48"/>
        <v>76000</v>
      </c>
      <c r="J181" s="15">
        <f>+VLOOKUP(A181,'[1]REPORTE NOMINA PERSONAL TEM (2)'!A$2:K$277,8,0)</f>
        <v>2181.1999999999998</v>
      </c>
      <c r="K181" s="15">
        <f>+VLOOKUP(A181,'[1]REPORTE NOMINA PERSONAL TEM (2)'!A$1:K$277,9,0)</f>
        <v>6497.56</v>
      </c>
      <c r="L181" s="15">
        <f>+VLOOKUP(A181,'[1]REPORTE NOMINA PERSONAL TEM (2)'!A$2:K$277,10,0)</f>
        <v>2310.4</v>
      </c>
      <c r="M181" s="15">
        <f>+VLOOKUP(A181,'[1]REPORTE NOMINA PERSONAL TEM (2)'!$A$1:$K$277,11,0)</f>
        <v>25</v>
      </c>
      <c r="N181" s="15">
        <f t="shared" si="49"/>
        <v>11014.16</v>
      </c>
      <c r="O181" s="15">
        <f t="shared" si="50"/>
        <v>64985.84</v>
      </c>
      <c r="P181" s="5"/>
      <c r="Q181" s="5"/>
      <c r="R181" s="12"/>
      <c r="S181" s="12"/>
      <c r="T181" s="12"/>
      <c r="U181" s="12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 s="12"/>
      <c r="AJ181" s="12"/>
      <c r="AK181" s="12"/>
      <c r="AL181" s="12"/>
      <c r="AM181" s="12"/>
      <c r="AN181" s="12"/>
      <c r="AO181" s="12"/>
    </row>
    <row r="182" spans="1:42" ht="12" customHeight="1" x14ac:dyDescent="0.25">
      <c r="A182" s="5" t="s">
        <v>278</v>
      </c>
      <c r="B182" s="5" t="s">
        <v>276</v>
      </c>
      <c r="C182" s="5" t="s">
        <v>255</v>
      </c>
      <c r="D182" s="5" t="s">
        <v>253</v>
      </c>
      <c r="E182" s="8">
        <v>45870</v>
      </c>
      <c r="F182" s="8">
        <v>46054</v>
      </c>
      <c r="G182" s="15">
        <v>76000</v>
      </c>
      <c r="H182" s="4">
        <v>0</v>
      </c>
      <c r="I182" s="15">
        <f t="shared" si="48"/>
        <v>76000</v>
      </c>
      <c r="J182" s="15">
        <f>+VLOOKUP(A182,'[1]REPORTE NOMINA PERSONAL TEM (2)'!A$2:K$277,8,0)</f>
        <v>2181.1999999999998</v>
      </c>
      <c r="K182" s="15">
        <f>+VLOOKUP(A182,'[1]REPORTE NOMINA PERSONAL TEM (2)'!A$1:K$277,9,0)</f>
        <v>6497.56</v>
      </c>
      <c r="L182" s="15">
        <f>+VLOOKUP(A182,'[1]REPORTE NOMINA PERSONAL TEM (2)'!A$2:K$277,10,0)</f>
        <v>2310.4</v>
      </c>
      <c r="M182" s="15">
        <f>+VLOOKUP(A182,'[1]REPORTE NOMINA PERSONAL TEM (2)'!$A$1:$K$277,11,0)</f>
        <v>25</v>
      </c>
      <c r="N182" s="15">
        <f t="shared" si="49"/>
        <v>11014.16</v>
      </c>
      <c r="O182" s="15">
        <f t="shared" si="50"/>
        <v>64985.84</v>
      </c>
      <c r="P182" s="5"/>
      <c r="Q182" s="5"/>
      <c r="R182" s="12"/>
      <c r="S182" s="12"/>
      <c r="T182" s="12"/>
      <c r="U182" s="1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 s="12"/>
      <c r="AJ182" s="12"/>
      <c r="AK182" s="12"/>
      <c r="AL182" s="12"/>
      <c r="AM182"/>
      <c r="AN182" s="12"/>
      <c r="AO182" s="12"/>
      <c r="AP182" s="23"/>
    </row>
    <row r="183" spans="1:42" customFormat="1" ht="15" x14ac:dyDescent="0.25">
      <c r="A183" s="5" t="s">
        <v>344</v>
      </c>
      <c r="B183" s="5" t="s">
        <v>276</v>
      </c>
      <c r="C183" s="5" t="s">
        <v>255</v>
      </c>
      <c r="D183" s="5" t="s">
        <v>253</v>
      </c>
      <c r="E183" s="8">
        <v>45839</v>
      </c>
      <c r="F183" s="8">
        <v>46023</v>
      </c>
      <c r="G183" s="15">
        <v>76000</v>
      </c>
      <c r="H183" s="4">
        <v>0</v>
      </c>
      <c r="I183" s="15">
        <v>76000</v>
      </c>
      <c r="J183" s="15">
        <f>+VLOOKUP(A183,'[1]REPORTE NOMINA PERSONAL TEM (2)'!A$2:K$277,8,0)</f>
        <v>2181.1999999999998</v>
      </c>
      <c r="K183" s="15">
        <f>+VLOOKUP(A183,'[1]REPORTE NOMINA PERSONAL TEM (2)'!A$1:K$277,9,0)</f>
        <v>6497.56</v>
      </c>
      <c r="L183" s="15">
        <f>+VLOOKUP(A183,'[1]REPORTE NOMINA PERSONAL TEM (2)'!A$2:K$277,10,0)</f>
        <v>2310.4</v>
      </c>
      <c r="M183" s="15">
        <f>+VLOOKUP(A183,'[1]REPORTE NOMINA PERSONAL TEM (2)'!$A$1:$K$277,11,0)</f>
        <v>25</v>
      </c>
      <c r="N183" s="15">
        <f t="shared" si="49"/>
        <v>11014.16</v>
      </c>
      <c r="O183" s="15">
        <f t="shared" si="50"/>
        <v>64985.84</v>
      </c>
      <c r="P183" s="5"/>
      <c r="Q183" s="5"/>
      <c r="R183" s="12"/>
      <c r="S183" s="12"/>
      <c r="T183" s="12"/>
      <c r="U183" s="12"/>
      <c r="AI183" s="12"/>
      <c r="AJ183" s="12"/>
      <c r="AK183" s="12"/>
      <c r="AL183" s="12"/>
      <c r="AN183" s="12"/>
      <c r="AO183" s="12"/>
      <c r="AP183" s="23"/>
    </row>
    <row r="184" spans="1:42" customFormat="1" ht="15" x14ac:dyDescent="0.25">
      <c r="A184" s="5" t="s">
        <v>346</v>
      </c>
      <c r="B184" s="5" t="s">
        <v>276</v>
      </c>
      <c r="C184" s="5" t="s">
        <v>255</v>
      </c>
      <c r="D184" s="5" t="s">
        <v>254</v>
      </c>
      <c r="E184" s="8">
        <v>45839</v>
      </c>
      <c r="F184" s="8">
        <v>46023</v>
      </c>
      <c r="G184" s="15">
        <v>76000</v>
      </c>
      <c r="H184" s="4">
        <v>0</v>
      </c>
      <c r="I184" s="15">
        <v>76000</v>
      </c>
      <c r="J184" s="15">
        <f>+VLOOKUP(A184,'[1]REPORTE NOMINA PERSONAL TEM (2)'!A$2:K$277,8,0)</f>
        <v>2181.1999999999998</v>
      </c>
      <c r="K184" s="15">
        <f>+VLOOKUP(A184,'[1]REPORTE NOMINA PERSONAL TEM (2)'!A$1:K$277,9,0)</f>
        <v>6497.56</v>
      </c>
      <c r="L184" s="15">
        <f>+VLOOKUP(A184,'[1]REPORTE NOMINA PERSONAL TEM (2)'!A$2:K$277,10,0)</f>
        <v>2310.4</v>
      </c>
      <c r="M184" s="15">
        <f>+VLOOKUP(A184,'[1]REPORTE NOMINA PERSONAL TEM (2)'!$A$1:$K$277,11,0)</f>
        <v>25</v>
      </c>
      <c r="N184" s="15">
        <f t="shared" si="49"/>
        <v>11014.16</v>
      </c>
      <c r="O184" s="15">
        <f t="shared" si="50"/>
        <v>64985.84</v>
      </c>
      <c r="P184" s="5"/>
      <c r="Q184" s="5"/>
      <c r="R184" s="12"/>
      <c r="S184" s="12"/>
      <c r="T184" s="12"/>
      <c r="U184" s="12"/>
      <c r="AI184" s="12"/>
      <c r="AJ184" s="12"/>
      <c r="AK184" s="12"/>
      <c r="AL184" s="12"/>
      <c r="AN184" s="12"/>
      <c r="AO184" s="12"/>
      <c r="AP184" s="1"/>
    </row>
    <row r="185" spans="1:42" ht="12" customHeight="1" x14ac:dyDescent="0.25">
      <c r="A185" s="5" t="s">
        <v>302</v>
      </c>
      <c r="B185" s="5" t="s">
        <v>306</v>
      </c>
      <c r="C185" s="5" t="s">
        <v>255</v>
      </c>
      <c r="D185" s="1" t="s">
        <v>253</v>
      </c>
      <c r="E185" s="8">
        <v>45931</v>
      </c>
      <c r="F185" s="8">
        <v>46113</v>
      </c>
      <c r="G185" s="15">
        <v>76000</v>
      </c>
      <c r="H185" s="4">
        <v>0</v>
      </c>
      <c r="I185" s="15">
        <f t="shared" si="48"/>
        <v>76000</v>
      </c>
      <c r="J185" s="15">
        <f>+VLOOKUP(A185,'[1]REPORTE NOMINA PERSONAL TEM (2)'!A$2:K$277,8,0)</f>
        <v>2181.1999999999998</v>
      </c>
      <c r="K185" s="15">
        <f>+VLOOKUP(A185,'[1]REPORTE NOMINA PERSONAL TEM (2)'!A$1:K$277,9,0)</f>
        <v>6497.56</v>
      </c>
      <c r="L185" s="15">
        <f>+VLOOKUP(A185,'[1]REPORTE NOMINA PERSONAL TEM (2)'!A$2:K$277,10,0)</f>
        <v>2310.4</v>
      </c>
      <c r="M185" s="15">
        <f>+VLOOKUP(A185,'[1]REPORTE NOMINA PERSONAL TEM (2)'!$A$1:$K$277,11,0)</f>
        <v>25</v>
      </c>
      <c r="N185" s="15">
        <f t="shared" si="49"/>
        <v>11014.16</v>
      </c>
      <c r="O185" s="15">
        <f t="shared" si="50"/>
        <v>64985.84</v>
      </c>
      <c r="P185" s="5"/>
      <c r="Q185" s="5"/>
      <c r="R185" s="12"/>
      <c r="S185" s="12"/>
      <c r="T185" s="12"/>
      <c r="U185" s="12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 s="12"/>
      <c r="AJ185" s="12"/>
      <c r="AK185"/>
      <c r="AL185" s="12"/>
      <c r="AM185" s="12"/>
      <c r="AN185" s="12"/>
      <c r="AO185" s="12"/>
      <c r="AP185"/>
    </row>
    <row r="186" spans="1:42" s="23" customFormat="1" ht="15" x14ac:dyDescent="0.25">
      <c r="A186" s="5" t="s">
        <v>337</v>
      </c>
      <c r="B186" s="5" t="s">
        <v>16</v>
      </c>
      <c r="C186" s="5" t="s">
        <v>255</v>
      </c>
      <c r="D186" s="5" t="s">
        <v>253</v>
      </c>
      <c r="E186" s="8">
        <v>45839</v>
      </c>
      <c r="F186" s="8">
        <v>46023</v>
      </c>
      <c r="G186" s="15">
        <v>55000</v>
      </c>
      <c r="H186" s="4">
        <v>0</v>
      </c>
      <c r="I186" s="15">
        <f t="shared" si="48"/>
        <v>55000</v>
      </c>
      <c r="J186" s="15">
        <f>+VLOOKUP(A186,'[1]REPORTE NOMINA PERSONAL TEM (2)'!A$2:K$277,8,0)</f>
        <v>1578.5</v>
      </c>
      <c r="K186" s="15">
        <f>+VLOOKUP(A186,'[1]REPORTE NOMINA PERSONAL TEM (2)'!A$1:K$277,9,0)</f>
        <v>2559.6799999999998</v>
      </c>
      <c r="L186" s="15">
        <f>+VLOOKUP(A186,'[1]REPORTE NOMINA PERSONAL TEM (2)'!A$2:K$277,10,0)</f>
        <v>1672</v>
      </c>
      <c r="M186" s="15">
        <f>+VLOOKUP(A186,'[1]REPORTE NOMINA PERSONAL TEM (2)'!$A$1:$K$277,11,0)</f>
        <v>25</v>
      </c>
      <c r="N186" s="15">
        <f t="shared" si="49"/>
        <v>5835.18</v>
      </c>
      <c r="O186" s="15">
        <f t="shared" si="50"/>
        <v>49164.82</v>
      </c>
      <c r="P186" s="5"/>
      <c r="Q186" s="5"/>
      <c r="R186" s="12"/>
      <c r="S186" s="12"/>
      <c r="T186" s="12"/>
      <c r="U186" s="12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 s="12"/>
      <c r="AJ186" s="12"/>
      <c r="AK186" s="12"/>
      <c r="AL186" s="12"/>
      <c r="AM186" s="12"/>
      <c r="AN186" s="12"/>
      <c r="AO186" s="12"/>
      <c r="AP186"/>
    </row>
    <row r="187" spans="1:42" ht="12" customHeight="1" thickBot="1" x14ac:dyDescent="0.3">
      <c r="A187" s="11"/>
      <c r="D187" s="24">
        <v>10</v>
      </c>
      <c r="E187" s="19"/>
      <c r="F187" s="19"/>
      <c r="G187" s="19">
        <f>SUM(G177:G186)</f>
        <v>791000</v>
      </c>
      <c r="H187" s="19">
        <f t="shared" ref="H187:O187" si="51">SUM(H177:H186)</f>
        <v>0</v>
      </c>
      <c r="I187" s="19">
        <f t="shared" si="51"/>
        <v>791000</v>
      </c>
      <c r="J187" s="19">
        <f t="shared" si="51"/>
        <v>22701.7</v>
      </c>
      <c r="K187" s="19">
        <f t="shared" si="51"/>
        <v>73231.829999999987</v>
      </c>
      <c r="L187" s="19">
        <f t="shared" si="51"/>
        <v>24046.400000000001</v>
      </c>
      <c r="M187" s="19">
        <f t="shared" si="51"/>
        <v>250</v>
      </c>
      <c r="N187" s="19">
        <f t="shared" si="51"/>
        <v>120229.93000000002</v>
      </c>
      <c r="O187" s="19">
        <f t="shared" si="51"/>
        <v>670770.06999999983</v>
      </c>
      <c r="P187" s="5"/>
      <c r="Q187" s="5"/>
      <c r="R187" s="12"/>
      <c r="S187" s="12"/>
      <c r="T187" s="12"/>
      <c r="U187" s="12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 s="12"/>
      <c r="AJ187" s="12"/>
      <c r="AK187" s="12"/>
      <c r="AL187" s="12"/>
      <c r="AM187"/>
      <c r="AN187" s="12"/>
      <c r="AO187" s="12"/>
    </row>
    <row r="188" spans="1:42" ht="12" customHeight="1" x14ac:dyDescent="0.25">
      <c r="E188" s="8"/>
      <c r="F188" s="8"/>
      <c r="G188" s="20"/>
      <c r="H188" s="20"/>
      <c r="I188" s="20"/>
      <c r="J188" s="20"/>
      <c r="K188" s="20"/>
      <c r="L188" s="20"/>
      <c r="M188" s="20"/>
      <c r="N188" s="20"/>
      <c r="O188" s="20"/>
      <c r="P188" s="5"/>
      <c r="Q188" s="5"/>
      <c r="R188" s="12"/>
      <c r="S188" s="12"/>
      <c r="T188" s="12"/>
      <c r="U188" s="12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 s="12"/>
      <c r="AJ188" s="12"/>
      <c r="AK188" s="12"/>
      <c r="AL188" s="12"/>
      <c r="AM188" s="12"/>
      <c r="AN188" s="12"/>
      <c r="AO188" s="12"/>
      <c r="AP188" s="23"/>
    </row>
    <row r="189" spans="1:42" ht="12" customHeight="1" x14ac:dyDescent="0.25">
      <c r="E189" s="8"/>
      <c r="F189" s="8"/>
      <c r="G189" s="20"/>
      <c r="H189" s="20"/>
      <c r="I189" s="20"/>
      <c r="J189" s="20"/>
      <c r="K189" s="20"/>
      <c r="L189" s="20"/>
      <c r="M189" s="20"/>
      <c r="N189" s="20"/>
      <c r="O189" s="20"/>
      <c r="P189" s="5"/>
      <c r="Q189" s="5"/>
      <c r="R189" s="12"/>
      <c r="S189" s="12"/>
      <c r="T189" s="12"/>
      <c r="U189" s="12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 s="12"/>
      <c r="AJ189" s="12"/>
      <c r="AK189" s="12"/>
      <c r="AL189" s="12"/>
      <c r="AM189" s="12"/>
      <c r="AN189" s="12"/>
      <c r="AO189" s="12"/>
    </row>
    <row r="190" spans="1:42" ht="12" customHeight="1" x14ac:dyDescent="0.25">
      <c r="A190" s="11" t="s">
        <v>183</v>
      </c>
      <c r="E190" s="8"/>
      <c r="F190" s="8"/>
      <c r="G190" s="15"/>
      <c r="H190" s="15"/>
      <c r="I190" s="15"/>
      <c r="J190" s="15"/>
      <c r="K190" s="15"/>
      <c r="L190" s="15"/>
      <c r="M190" s="15"/>
      <c r="N190" s="15"/>
      <c r="O190" s="15"/>
      <c r="P190" s="5"/>
      <c r="Q190" s="5"/>
      <c r="R190" s="12"/>
      <c r="S190" s="12"/>
      <c r="T190" s="12"/>
      <c r="U190" s="12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 s="12"/>
      <c r="AJ190" s="12"/>
      <c r="AK190"/>
      <c r="AL190" s="12"/>
      <c r="AM190"/>
      <c r="AN190" s="12"/>
      <c r="AO190" s="12"/>
    </row>
    <row r="191" spans="1:42" ht="12" customHeight="1" x14ac:dyDescent="0.25">
      <c r="A191" s="21" t="s">
        <v>309</v>
      </c>
      <c r="B191" s="21" t="s">
        <v>320</v>
      </c>
      <c r="C191" s="21" t="s">
        <v>310</v>
      </c>
      <c r="D191" s="21" t="s">
        <v>311</v>
      </c>
      <c r="E191" s="21" t="s">
        <v>312</v>
      </c>
      <c r="F191" s="21" t="s">
        <v>313</v>
      </c>
      <c r="G191" s="22" t="s">
        <v>314</v>
      </c>
      <c r="H191" s="22" t="s">
        <v>315</v>
      </c>
      <c r="I191" s="22" t="s">
        <v>316</v>
      </c>
      <c r="J191" s="22" t="s">
        <v>0</v>
      </c>
      <c r="K191" s="22" t="s">
        <v>1</v>
      </c>
      <c r="L191" s="22" t="s">
        <v>2</v>
      </c>
      <c r="M191" s="22" t="s">
        <v>317</v>
      </c>
      <c r="N191" s="22" t="s">
        <v>318</v>
      </c>
      <c r="O191" s="22" t="s">
        <v>319</v>
      </c>
      <c r="P191" s="5"/>
      <c r="Q191" s="5"/>
      <c r="R191" s="12"/>
      <c r="S191" s="12"/>
      <c r="T191" s="12"/>
      <c r="U191" s="12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 s="12"/>
      <c r="AJ191" s="12"/>
      <c r="AK191" s="12"/>
      <c r="AL191" s="12"/>
      <c r="AM191"/>
      <c r="AN191" s="12"/>
      <c r="AO191" s="12"/>
    </row>
    <row r="192" spans="1:42" ht="12" customHeight="1" x14ac:dyDescent="0.25">
      <c r="A192" s="5" t="s">
        <v>184</v>
      </c>
      <c r="B192" s="5" t="s">
        <v>174</v>
      </c>
      <c r="C192" s="5" t="s">
        <v>255</v>
      </c>
      <c r="D192" s="5" t="s">
        <v>253</v>
      </c>
      <c r="E192" s="8">
        <v>45870</v>
      </c>
      <c r="F192" s="8">
        <v>46054</v>
      </c>
      <c r="G192" s="15">
        <v>115000</v>
      </c>
      <c r="H192" s="15">
        <v>0</v>
      </c>
      <c r="I192" s="15">
        <f t="shared" ref="I192:I193" si="52">+G192+H192</f>
        <v>115000</v>
      </c>
      <c r="J192" s="15">
        <f>+VLOOKUP(A192,'[1]REPORTE NOMINA PERSONAL TEM (2)'!A$2:K$277,8,0)</f>
        <v>3300.5</v>
      </c>
      <c r="K192" s="15">
        <f>+VLOOKUP(A192,'[1]REPORTE NOMINA PERSONAL TEM (2)'!A$1:K$277,9,0)</f>
        <v>15204.88</v>
      </c>
      <c r="L192" s="15">
        <f>+VLOOKUP(A192,'[1]REPORTE NOMINA PERSONAL TEM (2)'!A$2:K$277,10,0)</f>
        <v>3496</v>
      </c>
      <c r="M192" s="15">
        <f>+VLOOKUP(A192,'[1]REPORTE NOMINA PERSONAL TEM (2)'!$A$1:$K$277,11,0)</f>
        <v>3025.96</v>
      </c>
      <c r="N192" s="15">
        <f t="shared" ref="N192:N193" si="53">+J192+K192+M192+L192</f>
        <v>25027.339999999997</v>
      </c>
      <c r="O192" s="15">
        <f t="shared" ref="O192:O193" si="54">+I192-N192</f>
        <v>89972.66</v>
      </c>
      <c r="P192" s="5"/>
      <c r="Q192" s="5"/>
      <c r="R192" s="12"/>
      <c r="S192" s="12"/>
      <c r="T192" s="12"/>
      <c r="U192" s="1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 s="12"/>
      <c r="AJ192" s="12"/>
      <c r="AK192" s="12"/>
      <c r="AL192" s="12"/>
      <c r="AM192"/>
      <c r="AN192" s="12"/>
      <c r="AO192" s="12"/>
    </row>
    <row r="193" spans="1:41" ht="12" customHeight="1" x14ac:dyDescent="0.25">
      <c r="A193" s="5" t="s">
        <v>185</v>
      </c>
      <c r="B193" s="5" t="s">
        <v>13</v>
      </c>
      <c r="C193" s="5" t="s">
        <v>255</v>
      </c>
      <c r="D193" s="5" t="s">
        <v>254</v>
      </c>
      <c r="E193" s="8">
        <v>45870</v>
      </c>
      <c r="F193" s="8">
        <v>46054</v>
      </c>
      <c r="G193" s="15">
        <v>75000</v>
      </c>
      <c r="H193" s="15">
        <v>0</v>
      </c>
      <c r="I193" s="15">
        <f t="shared" si="52"/>
        <v>75000</v>
      </c>
      <c r="J193" s="15">
        <f>+VLOOKUP(A193,'[1]REPORTE NOMINA PERSONAL TEM (2)'!A$2:K$277,8,0)</f>
        <v>2152.5</v>
      </c>
      <c r="K193" s="15">
        <f>+VLOOKUP(A193,'[1]REPORTE NOMINA PERSONAL TEM (2)'!A$1:K$277,9,0)</f>
        <v>6309.38</v>
      </c>
      <c r="L193" s="15">
        <f>+VLOOKUP(A193,'[1]REPORTE NOMINA PERSONAL TEM (2)'!A$2:K$277,10,0)</f>
        <v>2280</v>
      </c>
      <c r="M193" s="15">
        <f>+VLOOKUP(A193,'[1]REPORTE NOMINA PERSONAL TEM (2)'!$A$1:$K$277,11,0)</f>
        <v>665.49</v>
      </c>
      <c r="N193" s="15">
        <f t="shared" si="53"/>
        <v>11407.37</v>
      </c>
      <c r="O193" s="15">
        <f t="shared" si="54"/>
        <v>63592.63</v>
      </c>
      <c r="P193" s="5"/>
      <c r="Q193" s="5"/>
      <c r="R193" s="12"/>
      <c r="S193" s="12"/>
      <c r="T193" s="12"/>
      <c r="U193" s="12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 s="12"/>
      <c r="AJ193" s="12"/>
      <c r="AK193" s="12"/>
      <c r="AL193" s="12"/>
      <c r="AM193" s="12"/>
      <c r="AN193" s="12"/>
      <c r="AO193" s="12"/>
    </row>
    <row r="194" spans="1:41" ht="12" customHeight="1" thickBot="1" x14ac:dyDescent="0.3">
      <c r="D194" s="24">
        <v>2</v>
      </c>
      <c r="E194" s="19"/>
      <c r="F194" s="19"/>
      <c r="G194" s="19">
        <f>SUM(G192:G193)</f>
        <v>190000</v>
      </c>
      <c r="H194" s="19">
        <f t="shared" ref="H194:O194" si="55">SUM(H192:H193)</f>
        <v>0</v>
      </c>
      <c r="I194" s="19">
        <f t="shared" si="55"/>
        <v>190000</v>
      </c>
      <c r="J194" s="19">
        <f t="shared" si="55"/>
        <v>5453</v>
      </c>
      <c r="K194" s="19">
        <f t="shared" si="55"/>
        <v>21514.26</v>
      </c>
      <c r="L194" s="19">
        <f t="shared" si="55"/>
        <v>5776</v>
      </c>
      <c r="M194" s="19">
        <f t="shared" si="55"/>
        <v>3691.45</v>
      </c>
      <c r="N194" s="19">
        <f t="shared" si="55"/>
        <v>36434.71</v>
      </c>
      <c r="O194" s="19">
        <f t="shared" si="55"/>
        <v>153565.29</v>
      </c>
      <c r="P194" s="5"/>
      <c r="Q194" s="5"/>
      <c r="R194" s="12"/>
      <c r="S194" s="12"/>
      <c r="T194" s="12"/>
      <c r="U194" s="12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 s="12"/>
      <c r="AJ194" s="12"/>
      <c r="AK194" s="12"/>
      <c r="AL194" s="12"/>
      <c r="AM194"/>
      <c r="AN194" s="12"/>
      <c r="AO194" s="12"/>
    </row>
    <row r="195" spans="1:41" ht="12" customHeight="1" x14ac:dyDescent="0.25">
      <c r="E195" s="8"/>
      <c r="F195" s="8"/>
      <c r="G195" s="15"/>
      <c r="H195" s="15"/>
      <c r="I195" s="15"/>
      <c r="J195" s="15"/>
      <c r="K195" s="15"/>
      <c r="L195" s="15"/>
      <c r="M195" s="15"/>
      <c r="N195" s="15"/>
      <c r="O195" s="15"/>
      <c r="P195" s="5"/>
      <c r="Q195" s="5"/>
      <c r="R195" s="12"/>
      <c r="S195" s="12"/>
      <c r="T195" s="12"/>
      <c r="U195" s="12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 s="12"/>
      <c r="AJ195" s="12"/>
      <c r="AK195" s="12"/>
      <c r="AL195" s="12"/>
      <c r="AM195" s="12"/>
      <c r="AN195" s="12"/>
      <c r="AO195" s="12"/>
    </row>
    <row r="196" spans="1:41" ht="12" customHeight="1" x14ac:dyDescent="0.25">
      <c r="E196" s="8"/>
      <c r="F196" s="8"/>
      <c r="G196" s="15"/>
      <c r="H196" s="15"/>
      <c r="I196" s="15"/>
      <c r="J196" s="15"/>
      <c r="K196" s="15"/>
      <c r="L196" s="15"/>
      <c r="M196" s="15"/>
      <c r="N196" s="15"/>
      <c r="O196" s="15"/>
      <c r="P196" s="5"/>
      <c r="Q196" s="5"/>
      <c r="R196" s="12"/>
      <c r="S196" s="12"/>
      <c r="T196" s="12"/>
      <c r="U196" s="12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 s="12"/>
      <c r="AJ196" s="12"/>
      <c r="AK196" s="12"/>
      <c r="AL196" s="12"/>
      <c r="AM196"/>
      <c r="AN196" s="12"/>
      <c r="AO196" s="12"/>
    </row>
    <row r="197" spans="1:41" ht="12" customHeight="1" x14ac:dyDescent="0.25">
      <c r="A197" s="11" t="s">
        <v>188</v>
      </c>
      <c r="E197" s="8"/>
      <c r="F197" s="8"/>
      <c r="G197" s="15"/>
      <c r="H197" s="15"/>
      <c r="I197" s="15"/>
      <c r="J197" s="15"/>
      <c r="K197" s="15"/>
      <c r="L197" s="15"/>
      <c r="M197" s="15"/>
      <c r="N197" s="15"/>
      <c r="O197" s="15"/>
      <c r="P197" s="5"/>
      <c r="Q197" s="5"/>
      <c r="R197" s="12"/>
      <c r="S197" s="12"/>
      <c r="T197" s="12"/>
      <c r="U197" s="12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 s="12"/>
      <c r="AJ197" s="12"/>
      <c r="AK197" s="12"/>
      <c r="AL197" s="12"/>
      <c r="AM197"/>
      <c r="AN197" s="12"/>
      <c r="AO197" s="12"/>
    </row>
    <row r="198" spans="1:41" ht="12" customHeight="1" x14ac:dyDescent="0.25">
      <c r="A198" s="21" t="s">
        <v>309</v>
      </c>
      <c r="B198" s="21" t="s">
        <v>320</v>
      </c>
      <c r="C198" s="21" t="s">
        <v>310</v>
      </c>
      <c r="D198" s="21" t="s">
        <v>311</v>
      </c>
      <c r="E198" s="21" t="s">
        <v>312</v>
      </c>
      <c r="F198" s="21" t="s">
        <v>313</v>
      </c>
      <c r="G198" s="22" t="s">
        <v>314</v>
      </c>
      <c r="H198" s="22" t="s">
        <v>315</v>
      </c>
      <c r="I198" s="22" t="s">
        <v>316</v>
      </c>
      <c r="J198" s="22" t="s">
        <v>0</v>
      </c>
      <c r="K198" s="22" t="s">
        <v>1</v>
      </c>
      <c r="L198" s="22" t="s">
        <v>2</v>
      </c>
      <c r="M198" s="22" t="s">
        <v>317</v>
      </c>
      <c r="N198" s="22" t="s">
        <v>318</v>
      </c>
      <c r="O198" s="22" t="s">
        <v>319</v>
      </c>
      <c r="P198" s="5"/>
      <c r="Q198" s="5"/>
      <c r="R198" s="12"/>
      <c r="S198" s="12"/>
      <c r="T198" s="12"/>
      <c r="U198" s="12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 s="12"/>
      <c r="AJ198" s="12"/>
      <c r="AK198" s="12"/>
      <c r="AL198" s="12"/>
      <c r="AM198"/>
      <c r="AN198" s="12"/>
      <c r="AO198" s="12"/>
    </row>
    <row r="199" spans="1:41" ht="12" customHeight="1" x14ac:dyDescent="0.25">
      <c r="A199" s="5" t="s">
        <v>321</v>
      </c>
      <c r="B199" s="5" t="s">
        <v>322</v>
      </c>
      <c r="C199" s="5" t="s">
        <v>255</v>
      </c>
      <c r="D199" s="5" t="s">
        <v>253</v>
      </c>
      <c r="E199" s="8">
        <v>45870</v>
      </c>
      <c r="F199" s="8">
        <v>46054</v>
      </c>
      <c r="G199" s="15">
        <v>115000</v>
      </c>
      <c r="H199" s="15">
        <v>0</v>
      </c>
      <c r="I199" s="15">
        <f t="shared" ref="I199" si="56">+G199+H199</f>
        <v>115000</v>
      </c>
      <c r="J199" s="15">
        <f>+VLOOKUP(A199,'[1]REPORTE NOMINA PERSONAL TEM (2)'!A$2:K$277,8,0)</f>
        <v>3300.5</v>
      </c>
      <c r="K199" s="15">
        <f>+VLOOKUP(A199,'[1]REPORTE NOMINA PERSONAL TEM (2)'!A$1:K$277,9,0)</f>
        <v>15633.74</v>
      </c>
      <c r="L199" s="15">
        <f>+VLOOKUP(A199,'[1]REPORTE NOMINA PERSONAL TEM (2)'!A$2:K$277,10,0)</f>
        <v>3496</v>
      </c>
      <c r="M199" s="15">
        <f>+VLOOKUP(A199,'[1]REPORTE NOMINA PERSONAL TEM (2)'!$A$1:$K$277,11,0)</f>
        <v>25</v>
      </c>
      <c r="N199" s="15">
        <f t="shared" ref="N199" si="57">+J199+K199+M199+L199</f>
        <v>22455.239999999998</v>
      </c>
      <c r="O199" s="15">
        <f t="shared" ref="O199" si="58">+I199-N199</f>
        <v>92544.760000000009</v>
      </c>
      <c r="P199" s="5"/>
      <c r="Q199" s="5"/>
      <c r="R199" s="12"/>
      <c r="S199" s="12"/>
      <c r="T199" s="12"/>
      <c r="U199" s="12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 s="12"/>
      <c r="AJ199" s="12"/>
      <c r="AK199"/>
      <c r="AL199" s="12"/>
      <c r="AM199"/>
      <c r="AN199" s="12"/>
      <c r="AO199" s="12"/>
    </row>
    <row r="200" spans="1:41" ht="12" customHeight="1" thickBot="1" x14ac:dyDescent="0.3">
      <c r="D200" s="24">
        <v>1</v>
      </c>
      <c r="E200" s="19"/>
      <c r="F200" s="19"/>
      <c r="G200" s="19">
        <f>SUM(G199)</f>
        <v>115000</v>
      </c>
      <c r="H200" s="19">
        <f t="shared" ref="H200:O200" si="59">SUM(H199)</f>
        <v>0</v>
      </c>
      <c r="I200" s="19">
        <f t="shared" si="59"/>
        <v>115000</v>
      </c>
      <c r="J200" s="19">
        <f t="shared" si="59"/>
        <v>3300.5</v>
      </c>
      <c r="K200" s="19">
        <f t="shared" si="59"/>
        <v>15633.74</v>
      </c>
      <c r="L200" s="19">
        <f t="shared" si="59"/>
        <v>3496</v>
      </c>
      <c r="M200" s="19">
        <f t="shared" si="59"/>
        <v>25</v>
      </c>
      <c r="N200" s="19">
        <f t="shared" si="59"/>
        <v>22455.239999999998</v>
      </c>
      <c r="O200" s="19">
        <f t="shared" si="59"/>
        <v>92544.760000000009</v>
      </c>
      <c r="P200" s="5"/>
      <c r="Q200" s="5"/>
      <c r="R200" s="12"/>
      <c r="S200" s="12"/>
      <c r="T200" s="12"/>
      <c r="U200" s="12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 s="12"/>
      <c r="AJ200" s="12"/>
      <c r="AK200" s="12"/>
      <c r="AL200" s="12"/>
      <c r="AM200"/>
      <c r="AN200" s="12"/>
      <c r="AO200" s="12"/>
    </row>
    <row r="201" spans="1:41" ht="12" customHeight="1" x14ac:dyDescent="0.25">
      <c r="A201"/>
      <c r="B201"/>
      <c r="D201"/>
      <c r="E201"/>
      <c r="F201" s="12"/>
      <c r="G201"/>
      <c r="H201" s="12"/>
      <c r="I201" s="12"/>
      <c r="J201" s="12"/>
      <c r="K201" s="12"/>
      <c r="L201"/>
      <c r="M201" s="12"/>
      <c r="N201" s="12"/>
      <c r="P201" s="5"/>
      <c r="Q201" s="5"/>
      <c r="R201" s="12"/>
      <c r="S201" s="12"/>
      <c r="T201" s="12"/>
      <c r="U201" s="12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 s="12"/>
      <c r="AJ201" s="12"/>
      <c r="AK201" s="12"/>
      <c r="AL201" s="12"/>
      <c r="AM201"/>
      <c r="AN201" s="12"/>
      <c r="AO201" s="12"/>
    </row>
    <row r="202" spans="1:41" ht="12" customHeight="1" x14ac:dyDescent="0.25">
      <c r="H202" s="5"/>
      <c r="J202" s="5"/>
      <c r="K202" s="5"/>
      <c r="L202" s="5"/>
      <c r="M202" s="5"/>
      <c r="P202" s="5"/>
      <c r="Q202" s="5"/>
      <c r="R202" s="12"/>
      <c r="S202" s="12"/>
      <c r="T202" s="12"/>
      <c r="U202" s="1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 s="12"/>
      <c r="AJ202" s="12"/>
      <c r="AK202" s="12"/>
      <c r="AL202" s="12"/>
      <c r="AM202"/>
      <c r="AN202" s="12"/>
      <c r="AO202" s="12"/>
    </row>
    <row r="203" spans="1:41" ht="12" customHeight="1" x14ac:dyDescent="0.25">
      <c r="H203" s="5"/>
      <c r="J203" s="5"/>
      <c r="K203" s="5"/>
      <c r="L203" s="5"/>
      <c r="M203" s="5"/>
      <c r="P203" s="5"/>
      <c r="Q203" s="5"/>
      <c r="R203" s="12"/>
      <c r="S203" s="12"/>
      <c r="T203" s="12"/>
      <c r="U203" s="12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 s="12"/>
      <c r="AJ203" s="12"/>
      <c r="AK203" s="12"/>
      <c r="AL203" s="12"/>
      <c r="AM203"/>
      <c r="AN203" s="12"/>
      <c r="AO203" s="12"/>
    </row>
    <row r="204" spans="1:41" ht="12" customHeight="1" x14ac:dyDescent="0.25">
      <c r="A204" s="11" t="s">
        <v>186</v>
      </c>
      <c r="E204" s="8"/>
      <c r="F204" s="8"/>
      <c r="G204" s="15"/>
      <c r="H204" s="15"/>
      <c r="I204" s="15"/>
      <c r="J204" s="15"/>
      <c r="K204" s="15"/>
      <c r="L204" s="15"/>
      <c r="M204" s="15"/>
      <c r="N204" s="15"/>
      <c r="O204" s="15"/>
      <c r="P204" s="5"/>
      <c r="Q204" s="5"/>
      <c r="R204" s="12"/>
      <c r="S204" s="12"/>
      <c r="T204" s="12"/>
      <c r="U204" s="12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 s="12"/>
      <c r="AJ204" s="12"/>
      <c r="AK204" s="12"/>
      <c r="AL204" s="12"/>
      <c r="AM204"/>
      <c r="AN204" s="12"/>
      <c r="AO204" s="12"/>
    </row>
    <row r="205" spans="1:41" ht="12" customHeight="1" x14ac:dyDescent="0.25">
      <c r="A205" s="21" t="s">
        <v>309</v>
      </c>
      <c r="B205" s="21" t="s">
        <v>320</v>
      </c>
      <c r="C205" s="21" t="s">
        <v>310</v>
      </c>
      <c r="D205" s="21" t="s">
        <v>311</v>
      </c>
      <c r="E205" s="21" t="s">
        <v>312</v>
      </c>
      <c r="F205" s="21" t="s">
        <v>313</v>
      </c>
      <c r="G205" s="22" t="s">
        <v>314</v>
      </c>
      <c r="H205" s="22" t="s">
        <v>315</v>
      </c>
      <c r="I205" s="22" t="s">
        <v>316</v>
      </c>
      <c r="J205" s="22" t="s">
        <v>0</v>
      </c>
      <c r="K205" s="22" t="s">
        <v>1</v>
      </c>
      <c r="L205" s="22" t="s">
        <v>2</v>
      </c>
      <c r="M205" s="22" t="s">
        <v>317</v>
      </c>
      <c r="N205" s="22" t="s">
        <v>318</v>
      </c>
      <c r="O205" s="22" t="s">
        <v>319</v>
      </c>
      <c r="P205" s="5"/>
      <c r="Q205" s="5"/>
      <c r="R205" s="12"/>
      <c r="S205" s="12"/>
      <c r="T205" s="12"/>
      <c r="U205" s="12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 s="12"/>
      <c r="AJ205" s="12"/>
      <c r="AK205" s="12"/>
      <c r="AL205" s="12"/>
      <c r="AM205"/>
      <c r="AN205" s="12"/>
      <c r="AO205" s="12"/>
    </row>
    <row r="206" spans="1:41" ht="12" customHeight="1" x14ac:dyDescent="0.25">
      <c r="A206" s="5" t="s">
        <v>378</v>
      </c>
      <c r="B206" s="5" t="s">
        <v>174</v>
      </c>
      <c r="C206" s="5" t="s">
        <v>255</v>
      </c>
      <c r="D206" s="5" t="s">
        <v>254</v>
      </c>
      <c r="E206" s="8">
        <v>45931</v>
      </c>
      <c r="F206" s="8">
        <v>46113</v>
      </c>
      <c r="G206" s="15">
        <v>115000</v>
      </c>
      <c r="H206" s="15">
        <v>0</v>
      </c>
      <c r="I206" s="15">
        <f t="shared" ref="I206:I208" si="60">+G206+H206</f>
        <v>115000</v>
      </c>
      <c r="J206" s="15">
        <f>+VLOOKUP(A206,'[1]REPORTE NOMINA PERSONAL TEM (2)'!A$2:K$277,8,0)</f>
        <v>3300.5</v>
      </c>
      <c r="K206" s="15">
        <f>+VLOOKUP(A206,'[1]REPORTE NOMINA PERSONAL TEM (2)'!A$1:K$277,9,0)</f>
        <v>15633.74</v>
      </c>
      <c r="L206" s="15">
        <f>+VLOOKUP(A206,'[1]REPORTE NOMINA PERSONAL TEM (2)'!A$2:K$277,10,0)</f>
        <v>3496</v>
      </c>
      <c r="M206" s="15">
        <f>+VLOOKUP(A206,'[1]REPORTE NOMINA PERSONAL TEM (2)'!$A$1:$K$277,11,0)</f>
        <v>25</v>
      </c>
      <c r="N206" s="15">
        <f t="shared" ref="N206:N208" si="61">+J206+K206+M206+L206</f>
        <v>22455.239999999998</v>
      </c>
      <c r="O206" s="15">
        <f t="shared" ref="O206:O208" si="62">+I206-N206</f>
        <v>92544.760000000009</v>
      </c>
      <c r="P206" s="5"/>
      <c r="Q206" s="5"/>
      <c r="R206" s="12"/>
      <c r="S206" s="12"/>
      <c r="T206" s="12"/>
      <c r="U206" s="12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 s="12"/>
      <c r="AJ206" s="12"/>
      <c r="AK206" s="12"/>
      <c r="AL206" s="12"/>
      <c r="AM206"/>
      <c r="AN206" s="12"/>
      <c r="AO206" s="12"/>
    </row>
    <row r="207" spans="1:41" ht="12" customHeight="1" x14ac:dyDescent="0.25">
      <c r="A207" s="5" t="s">
        <v>187</v>
      </c>
      <c r="B207" s="5" t="s">
        <v>174</v>
      </c>
      <c r="C207" s="5" t="s">
        <v>255</v>
      </c>
      <c r="D207" s="5" t="s">
        <v>254</v>
      </c>
      <c r="E207" s="8">
        <v>45870</v>
      </c>
      <c r="F207" s="8">
        <v>46054</v>
      </c>
      <c r="G207" s="15">
        <v>115000</v>
      </c>
      <c r="H207" s="15">
        <v>0</v>
      </c>
      <c r="I207" s="15">
        <f t="shared" si="60"/>
        <v>115000</v>
      </c>
      <c r="J207" s="15">
        <f>+VLOOKUP(A207,'[1]REPORTE NOMINA PERSONAL TEM (2)'!A$2:K$277,8,0)</f>
        <v>3300.5</v>
      </c>
      <c r="K207" s="15">
        <f>+VLOOKUP(A207,'[1]REPORTE NOMINA PERSONAL TEM (2)'!A$1:K$277,9,0)</f>
        <v>15633.74</v>
      </c>
      <c r="L207" s="15">
        <f>+VLOOKUP(A207,'[1]REPORTE NOMINA PERSONAL TEM (2)'!A$2:K$277,10,0)</f>
        <v>3496</v>
      </c>
      <c r="M207" s="15">
        <f>+VLOOKUP(A207,'[1]REPORTE NOMINA PERSONAL TEM (2)'!$A$1:$K$277,11,0)</f>
        <v>25</v>
      </c>
      <c r="N207" s="15">
        <f t="shared" si="61"/>
        <v>22455.239999999998</v>
      </c>
      <c r="O207" s="15">
        <f t="shared" si="62"/>
        <v>92544.760000000009</v>
      </c>
      <c r="P207" s="5"/>
      <c r="Q207" s="5"/>
      <c r="R207" s="12"/>
      <c r="S207" s="12"/>
      <c r="T207" s="12"/>
      <c r="U207" s="12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 s="12"/>
      <c r="AJ207" s="12"/>
      <c r="AK207" s="12"/>
      <c r="AL207" s="12"/>
      <c r="AM207" s="12"/>
      <c r="AN207" s="12"/>
      <c r="AO207" s="12"/>
    </row>
    <row r="208" spans="1:41" ht="12" customHeight="1" x14ac:dyDescent="0.25">
      <c r="A208" s="10" t="s">
        <v>301</v>
      </c>
      <c r="B208" s="5" t="s">
        <v>305</v>
      </c>
      <c r="C208" s="5" t="s">
        <v>255</v>
      </c>
      <c r="D208" s="1" t="s">
        <v>254</v>
      </c>
      <c r="E208" s="8">
        <v>45931</v>
      </c>
      <c r="F208" s="8">
        <v>46113</v>
      </c>
      <c r="G208" s="15">
        <v>115000</v>
      </c>
      <c r="H208" s="4">
        <v>0</v>
      </c>
      <c r="I208" s="15">
        <f t="shared" si="60"/>
        <v>115000</v>
      </c>
      <c r="J208" s="15">
        <f>+VLOOKUP(A208,'[1]REPORTE NOMINA PERSONAL TEM (2)'!A$2:K$277,8,0)</f>
        <v>3300.5</v>
      </c>
      <c r="K208" s="15">
        <f>+VLOOKUP(A208,'[1]REPORTE NOMINA PERSONAL TEM (2)'!A$1:K$277,9,0)</f>
        <v>15633.74</v>
      </c>
      <c r="L208" s="15">
        <f>+VLOOKUP(A208,'[1]REPORTE NOMINA PERSONAL TEM (2)'!A$2:K$277,10,0)</f>
        <v>3496</v>
      </c>
      <c r="M208" s="15">
        <f>+VLOOKUP(A208,'[1]REPORTE NOMINA PERSONAL TEM (2)'!$A$1:$K$277,11,0)</f>
        <v>25</v>
      </c>
      <c r="N208" s="15">
        <f t="shared" si="61"/>
        <v>22455.239999999998</v>
      </c>
      <c r="O208" s="15">
        <f t="shared" si="62"/>
        <v>92544.760000000009</v>
      </c>
      <c r="P208" s="5"/>
      <c r="Q208" s="5"/>
      <c r="R208" s="12"/>
      <c r="S208" s="12"/>
      <c r="T208" s="12"/>
      <c r="U208" s="12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 s="12"/>
      <c r="AJ208" s="12"/>
      <c r="AK208" s="12"/>
      <c r="AL208" s="12"/>
      <c r="AM208"/>
      <c r="AN208" s="12"/>
      <c r="AO208" s="12"/>
    </row>
    <row r="209" spans="1:41" ht="12" customHeight="1" thickBot="1" x14ac:dyDescent="0.3">
      <c r="A209" s="11"/>
      <c r="D209" s="24">
        <v>3</v>
      </c>
      <c r="E209" s="19"/>
      <c r="F209" s="19"/>
      <c r="G209" s="19">
        <f>SUM(G206:G208)</f>
        <v>345000</v>
      </c>
      <c r="H209" s="19">
        <f t="shared" ref="H209:O209" si="63">SUM(H206:H208)</f>
        <v>0</v>
      </c>
      <c r="I209" s="19">
        <f t="shared" si="63"/>
        <v>345000</v>
      </c>
      <c r="J209" s="19">
        <f t="shared" si="63"/>
        <v>9901.5</v>
      </c>
      <c r="K209" s="19">
        <f t="shared" si="63"/>
        <v>46901.22</v>
      </c>
      <c r="L209" s="19">
        <f t="shared" si="63"/>
        <v>10488</v>
      </c>
      <c r="M209" s="19">
        <f t="shared" si="63"/>
        <v>75</v>
      </c>
      <c r="N209" s="19">
        <f t="shared" si="63"/>
        <v>67365.72</v>
      </c>
      <c r="O209" s="19">
        <f t="shared" si="63"/>
        <v>277634.28000000003</v>
      </c>
      <c r="P209" s="5"/>
      <c r="Q209" s="5"/>
      <c r="R209" s="12"/>
      <c r="S209" s="12"/>
      <c r="T209" s="12"/>
      <c r="U209" s="12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 s="12"/>
      <c r="AJ209" s="12"/>
      <c r="AK209"/>
      <c r="AL209" s="12"/>
      <c r="AM209"/>
      <c r="AN209" s="12"/>
      <c r="AO209" s="12"/>
    </row>
    <row r="210" spans="1:41" ht="12" customHeight="1" x14ac:dyDescent="0.25">
      <c r="H210" s="5"/>
      <c r="J210" s="5"/>
      <c r="K210" s="5"/>
      <c r="L210" s="5"/>
      <c r="M210" s="5"/>
      <c r="P210" s="5"/>
      <c r="Q210" s="5"/>
      <c r="R210" s="12"/>
      <c r="S210" s="12"/>
      <c r="T210" s="12"/>
      <c r="U210" s="12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 s="12"/>
      <c r="AJ210" s="12"/>
      <c r="AK210" s="12"/>
      <c r="AL210" s="12"/>
      <c r="AM210"/>
      <c r="AN210" s="12"/>
      <c r="AO210" s="12"/>
    </row>
    <row r="211" spans="1:41" ht="12" customHeight="1" x14ac:dyDescent="0.25">
      <c r="H211" s="5"/>
      <c r="J211" s="5"/>
      <c r="K211" s="5"/>
      <c r="L211" s="5"/>
      <c r="M211" s="5"/>
      <c r="P211" s="5"/>
      <c r="Q211" s="5"/>
      <c r="R211" s="12"/>
      <c r="S211" s="12"/>
      <c r="T211" s="12"/>
      <c r="U211" s="12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 s="12"/>
      <c r="AJ211" s="12"/>
      <c r="AK211"/>
      <c r="AL211" s="12"/>
      <c r="AM211"/>
      <c r="AN211" s="12"/>
      <c r="AO211" s="12"/>
    </row>
    <row r="212" spans="1:41" ht="12" customHeight="1" x14ac:dyDescent="0.25">
      <c r="H212" s="5"/>
      <c r="J212" s="5"/>
      <c r="K212" s="5"/>
      <c r="L212" s="5"/>
      <c r="M212" s="5"/>
      <c r="P212" s="5"/>
      <c r="Q212" s="5"/>
      <c r="R212" s="12"/>
      <c r="S212" s="12"/>
      <c r="T212" s="12"/>
      <c r="U212" s="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 s="12"/>
      <c r="AJ212" s="12"/>
      <c r="AK212" s="12"/>
      <c r="AL212" s="12"/>
      <c r="AM212"/>
      <c r="AN212" s="12"/>
      <c r="AO212" s="12"/>
    </row>
    <row r="213" spans="1:41" ht="12" customHeight="1" x14ac:dyDescent="0.25">
      <c r="A213" s="11" t="s">
        <v>11</v>
      </c>
      <c r="E213" s="8"/>
      <c r="F213" s="8"/>
      <c r="G213" s="15"/>
      <c r="H213" s="15"/>
      <c r="I213" s="15"/>
      <c r="J213" s="15"/>
      <c r="K213" s="15"/>
      <c r="L213" s="15"/>
      <c r="M213" s="15"/>
      <c r="N213" s="15"/>
      <c r="O213" s="15"/>
      <c r="P213" s="5"/>
      <c r="Q213" s="5"/>
      <c r="R213" s="12"/>
      <c r="S213" s="12"/>
      <c r="T213" s="12"/>
      <c r="U213" s="12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 s="12"/>
      <c r="AJ213"/>
      <c r="AK213"/>
      <c r="AL213"/>
      <c r="AM213"/>
      <c r="AN213" s="12"/>
      <c r="AO213" s="12"/>
    </row>
    <row r="214" spans="1:41" ht="12" customHeight="1" x14ac:dyDescent="0.25">
      <c r="A214" s="21" t="s">
        <v>309</v>
      </c>
      <c r="B214" s="21" t="s">
        <v>320</v>
      </c>
      <c r="C214" s="21" t="s">
        <v>310</v>
      </c>
      <c r="D214" s="21" t="s">
        <v>311</v>
      </c>
      <c r="E214" s="21" t="s">
        <v>312</v>
      </c>
      <c r="F214" s="21" t="s">
        <v>313</v>
      </c>
      <c r="G214" s="22" t="s">
        <v>314</v>
      </c>
      <c r="H214" s="22" t="s">
        <v>315</v>
      </c>
      <c r="I214" s="22" t="s">
        <v>316</v>
      </c>
      <c r="J214" s="22" t="s">
        <v>0</v>
      </c>
      <c r="K214" s="22" t="s">
        <v>1</v>
      </c>
      <c r="L214" s="22" t="s">
        <v>2</v>
      </c>
      <c r="M214" s="22" t="s">
        <v>317</v>
      </c>
      <c r="N214" s="22" t="s">
        <v>318</v>
      </c>
      <c r="O214" s="22" t="s">
        <v>319</v>
      </c>
      <c r="P214" s="5"/>
      <c r="Q214" s="5"/>
      <c r="R214" s="12"/>
      <c r="S214" s="12"/>
      <c r="T214" s="12"/>
      <c r="U214" s="12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 s="12"/>
      <c r="AJ214" s="12"/>
      <c r="AK214" s="12"/>
      <c r="AL214" s="12"/>
      <c r="AM214"/>
      <c r="AN214" s="12"/>
      <c r="AO214" s="12"/>
    </row>
    <row r="215" spans="1:41" ht="12" customHeight="1" x14ac:dyDescent="0.25">
      <c r="A215" s="5" t="s">
        <v>12</v>
      </c>
      <c r="B215" s="5" t="s">
        <v>13</v>
      </c>
      <c r="C215" s="5" t="s">
        <v>255</v>
      </c>
      <c r="D215" s="5" t="s">
        <v>254</v>
      </c>
      <c r="E215" s="8">
        <v>45931</v>
      </c>
      <c r="F215" s="8">
        <v>46113</v>
      </c>
      <c r="G215" s="15">
        <v>75000</v>
      </c>
      <c r="H215" s="15">
        <v>0</v>
      </c>
      <c r="I215" s="15">
        <f t="shared" ref="I215" si="64">+G215+H215</f>
        <v>75000</v>
      </c>
      <c r="J215" s="15">
        <f>+VLOOKUP(A215,'[1]REPORTE NOMINA PERSONAL TEM (2)'!A$2:K$277,8,0)</f>
        <v>2152.5</v>
      </c>
      <c r="K215" s="15">
        <f>+VLOOKUP(A215,'[1]REPORTE NOMINA PERSONAL TEM (2)'!A$1:K$277,9,0)</f>
        <v>6309.38</v>
      </c>
      <c r="L215" s="15">
        <f>+VLOOKUP(A215,'[1]REPORTE NOMINA PERSONAL TEM (2)'!A$2:K$277,10,0)</f>
        <v>2280</v>
      </c>
      <c r="M215" s="15">
        <f>+VLOOKUP(A215,'[1]REPORTE NOMINA PERSONAL TEM (2)'!$A$1:$K$277,11,0)</f>
        <v>1946.47</v>
      </c>
      <c r="N215" s="15">
        <f t="shared" ref="N215" si="65">+J215+K215+M215+L215</f>
        <v>12688.35</v>
      </c>
      <c r="O215" s="15">
        <f t="shared" ref="O215" si="66">+I215-N215</f>
        <v>62311.65</v>
      </c>
      <c r="P215" s="5"/>
      <c r="Q215" s="5"/>
      <c r="R215" s="12"/>
      <c r="S215" s="12"/>
      <c r="T215" s="12"/>
      <c r="U215" s="12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 s="12"/>
      <c r="AJ215" s="12"/>
      <c r="AK215" s="12"/>
      <c r="AL215" s="12"/>
      <c r="AM215"/>
      <c r="AN215" s="12"/>
      <c r="AO215" s="12"/>
    </row>
    <row r="216" spans="1:41" ht="12" customHeight="1" thickBot="1" x14ac:dyDescent="0.3">
      <c r="D216" s="24">
        <v>1</v>
      </c>
      <c r="E216" s="19"/>
      <c r="F216" s="19"/>
      <c r="G216" s="19">
        <f>SUM(G215)</f>
        <v>75000</v>
      </c>
      <c r="H216" s="19">
        <f t="shared" ref="H216:O216" si="67">SUM(H215)</f>
        <v>0</v>
      </c>
      <c r="I216" s="19">
        <f t="shared" si="67"/>
        <v>75000</v>
      </c>
      <c r="J216" s="19">
        <f t="shared" si="67"/>
        <v>2152.5</v>
      </c>
      <c r="K216" s="19">
        <f t="shared" si="67"/>
        <v>6309.38</v>
      </c>
      <c r="L216" s="19">
        <f t="shared" si="67"/>
        <v>2280</v>
      </c>
      <c r="M216" s="19">
        <f t="shared" si="67"/>
        <v>1946.47</v>
      </c>
      <c r="N216" s="19">
        <f t="shared" si="67"/>
        <v>12688.35</v>
      </c>
      <c r="O216" s="19">
        <f t="shared" si="67"/>
        <v>62311.65</v>
      </c>
      <c r="P216" s="5"/>
      <c r="Q216" s="5"/>
      <c r="R216" s="12"/>
      <c r="S216" s="12"/>
      <c r="T216" s="12"/>
      <c r="U216" s="12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 s="12"/>
      <c r="AJ216"/>
      <c r="AK216"/>
      <c r="AL216"/>
      <c r="AM216"/>
      <c r="AN216" s="12"/>
      <c r="AO216" s="12"/>
    </row>
    <row r="217" spans="1:41" ht="12" customHeight="1" x14ac:dyDescent="0.25">
      <c r="H217" s="5"/>
      <c r="J217" s="5"/>
      <c r="K217" s="5"/>
      <c r="L217" s="5"/>
      <c r="M217" s="5"/>
      <c r="P217" s="5"/>
      <c r="Q217" s="5"/>
      <c r="R217" s="12"/>
      <c r="S217" s="12"/>
      <c r="T217" s="12"/>
      <c r="U217" s="12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 s="12"/>
      <c r="AJ217" s="12"/>
      <c r="AK217" s="12"/>
      <c r="AL217" s="12"/>
      <c r="AM217"/>
      <c r="AN217" s="12"/>
      <c r="AO217" s="12"/>
    </row>
    <row r="218" spans="1:41" ht="12" customHeight="1" x14ac:dyDescent="0.25">
      <c r="H218" s="5"/>
      <c r="J218" s="5"/>
      <c r="K218" s="5"/>
      <c r="L218" s="5"/>
      <c r="M218" s="5"/>
      <c r="P218" s="5"/>
      <c r="Q218" s="5"/>
      <c r="R218" s="12"/>
      <c r="S218" s="12"/>
      <c r="T218" s="12"/>
      <c r="U218" s="12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 s="12"/>
      <c r="AJ218" s="12"/>
      <c r="AK218"/>
      <c r="AL218" s="12"/>
      <c r="AM218"/>
      <c r="AN218" s="12"/>
      <c r="AO218" s="12"/>
    </row>
    <row r="219" spans="1:41" ht="12" customHeight="1" x14ac:dyDescent="0.25">
      <c r="A219" s="11" t="s">
        <v>224</v>
      </c>
      <c r="E219" s="8"/>
      <c r="F219" s="8"/>
      <c r="G219" s="15"/>
      <c r="H219" s="15"/>
      <c r="I219" s="15"/>
      <c r="J219" s="15"/>
      <c r="K219" s="15"/>
      <c r="L219" s="15"/>
      <c r="M219" s="15"/>
      <c r="N219" s="15"/>
      <c r="O219" s="15"/>
      <c r="P219" s="5"/>
      <c r="Q219" s="5"/>
      <c r="R219" s="12"/>
      <c r="S219" s="12"/>
      <c r="T219" s="12"/>
      <c r="U219" s="12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 s="12"/>
      <c r="AJ219" s="12"/>
      <c r="AK219" s="12"/>
      <c r="AL219" s="12"/>
      <c r="AM219"/>
      <c r="AN219" s="12"/>
      <c r="AO219" s="12"/>
    </row>
    <row r="220" spans="1:41" ht="12" customHeight="1" x14ac:dyDescent="0.25">
      <c r="A220" s="21" t="s">
        <v>309</v>
      </c>
      <c r="B220" s="21" t="s">
        <v>320</v>
      </c>
      <c r="C220" s="21" t="s">
        <v>310</v>
      </c>
      <c r="D220" s="21" t="s">
        <v>311</v>
      </c>
      <c r="E220" s="21" t="s">
        <v>312</v>
      </c>
      <c r="F220" s="21" t="s">
        <v>313</v>
      </c>
      <c r="G220" s="22" t="s">
        <v>314</v>
      </c>
      <c r="H220" s="22" t="s">
        <v>315</v>
      </c>
      <c r="I220" s="22" t="s">
        <v>316</v>
      </c>
      <c r="J220" s="22" t="s">
        <v>0</v>
      </c>
      <c r="K220" s="22" t="s">
        <v>1</v>
      </c>
      <c r="L220" s="22" t="s">
        <v>2</v>
      </c>
      <c r="M220" s="22" t="s">
        <v>317</v>
      </c>
      <c r="N220" s="22" t="s">
        <v>318</v>
      </c>
      <c r="O220" s="22" t="s">
        <v>319</v>
      </c>
      <c r="P220" s="5"/>
      <c r="Q220" s="5"/>
      <c r="R220" s="12"/>
      <c r="S220" s="12"/>
      <c r="T220" s="12"/>
      <c r="U220" s="12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 s="12"/>
      <c r="AJ220" s="12"/>
      <c r="AK220" s="12"/>
      <c r="AL220" s="12"/>
      <c r="AM220"/>
      <c r="AN220" s="12"/>
      <c r="AO220" s="12"/>
    </row>
    <row r="221" spans="1:41" ht="12" customHeight="1" x14ac:dyDescent="0.25">
      <c r="A221" s="5" t="s">
        <v>229</v>
      </c>
      <c r="B221" s="5" t="s">
        <v>36</v>
      </c>
      <c r="C221" s="5" t="s">
        <v>255</v>
      </c>
      <c r="D221" s="5" t="s">
        <v>253</v>
      </c>
      <c r="E221" s="8">
        <v>45901</v>
      </c>
      <c r="F221" s="8">
        <v>46082</v>
      </c>
      <c r="G221" s="15">
        <v>76000</v>
      </c>
      <c r="H221" s="15">
        <v>0</v>
      </c>
      <c r="I221" s="15">
        <f t="shared" ref="I221:I229" si="68">+G221+H221</f>
        <v>76000</v>
      </c>
      <c r="J221" s="15">
        <f>+VLOOKUP(A221,'[1]REPORTE NOMINA PERSONAL TEM (2)'!A$2:K$277,8,0)</f>
        <v>2181.1999999999998</v>
      </c>
      <c r="K221" s="15">
        <f>+VLOOKUP(A221,'[1]REPORTE NOMINA PERSONAL TEM (2)'!A$1:K$277,9,0)</f>
        <v>6497.56</v>
      </c>
      <c r="L221" s="15">
        <f>+VLOOKUP(A221,'[1]REPORTE NOMINA PERSONAL TEM (2)'!A$2:K$277,10,0)</f>
        <v>2310.4</v>
      </c>
      <c r="M221" s="15">
        <f>+VLOOKUP(A221,'[1]REPORTE NOMINA PERSONAL TEM (2)'!$A$1:$K$277,11,0)</f>
        <v>25</v>
      </c>
      <c r="N221" s="15">
        <f t="shared" ref="N221:N230" si="69">+J221+K221+M221+L221</f>
        <v>11014.16</v>
      </c>
      <c r="O221" s="15">
        <f t="shared" ref="O221:O230" si="70">+I221-N221</f>
        <v>64985.84</v>
      </c>
      <c r="P221" s="5"/>
      <c r="Q221" s="5"/>
      <c r="R221" s="12"/>
      <c r="S221" s="12"/>
      <c r="T221" s="12"/>
      <c r="U221" s="12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 s="12"/>
      <c r="AJ221" s="12"/>
      <c r="AK221" s="12"/>
      <c r="AL221" s="12"/>
      <c r="AM221" s="12"/>
      <c r="AN221" s="12"/>
      <c r="AO221" s="12"/>
    </row>
    <row r="222" spans="1:41" ht="12" customHeight="1" x14ac:dyDescent="0.25">
      <c r="A222" s="5" t="s">
        <v>233</v>
      </c>
      <c r="B222" s="5" t="s">
        <v>46</v>
      </c>
      <c r="C222" s="5" t="s">
        <v>255</v>
      </c>
      <c r="D222" s="5" t="s">
        <v>253</v>
      </c>
      <c r="E222" s="8">
        <v>45778</v>
      </c>
      <c r="F222" s="8">
        <v>45962</v>
      </c>
      <c r="G222" s="15">
        <v>76000</v>
      </c>
      <c r="H222" s="15">
        <v>0</v>
      </c>
      <c r="I222" s="15">
        <f t="shared" si="68"/>
        <v>76000</v>
      </c>
      <c r="J222" s="15">
        <f>+VLOOKUP(A222,'[1]REPORTE NOMINA PERSONAL TEM (2)'!A$2:K$277,8,0)</f>
        <v>2181.1999999999998</v>
      </c>
      <c r="K222" s="15">
        <f>+VLOOKUP(A222,'[1]REPORTE NOMINA PERSONAL TEM (2)'!A$1:K$277,9,0)</f>
        <v>6154.46</v>
      </c>
      <c r="L222" s="15">
        <f>+VLOOKUP(A222,'[1]REPORTE NOMINA PERSONAL TEM (2)'!A$2:K$277,10,0)</f>
        <v>2310.4</v>
      </c>
      <c r="M222" s="15">
        <f>+VLOOKUP(A222,'[1]REPORTE NOMINA PERSONAL TEM (2)'!$A$1:$K$277,11,0)</f>
        <v>1740.46</v>
      </c>
      <c r="N222" s="15">
        <f t="shared" si="69"/>
        <v>12386.519999999999</v>
      </c>
      <c r="O222" s="15">
        <f t="shared" si="70"/>
        <v>63613.48</v>
      </c>
      <c r="P222" s="5"/>
      <c r="Q222" s="5"/>
      <c r="R222" s="12"/>
      <c r="S222" s="12"/>
      <c r="T222" s="12"/>
      <c r="U222" s="1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 s="12"/>
      <c r="AJ222" s="12"/>
      <c r="AK222" s="12"/>
      <c r="AL222" s="12"/>
      <c r="AM222"/>
      <c r="AN222" s="12"/>
      <c r="AO222" s="12"/>
    </row>
    <row r="223" spans="1:41" ht="12" customHeight="1" x14ac:dyDescent="0.25">
      <c r="A223" s="5" t="s">
        <v>232</v>
      </c>
      <c r="B223" s="5" t="s">
        <v>46</v>
      </c>
      <c r="C223" s="5" t="s">
        <v>255</v>
      </c>
      <c r="D223" s="5" t="s">
        <v>253</v>
      </c>
      <c r="E223" s="8">
        <v>45901</v>
      </c>
      <c r="F223" s="8">
        <v>46082</v>
      </c>
      <c r="G223" s="15">
        <v>76000</v>
      </c>
      <c r="H223" s="15">
        <v>0</v>
      </c>
      <c r="I223" s="15">
        <f t="shared" si="68"/>
        <v>76000</v>
      </c>
      <c r="J223" s="15">
        <f>+VLOOKUP(A223,'[1]REPORTE NOMINA PERSONAL TEM (2)'!A$2:K$277,8,0)</f>
        <v>2181.1999999999998</v>
      </c>
      <c r="K223" s="15">
        <f>+VLOOKUP(A223,'[1]REPORTE NOMINA PERSONAL TEM (2)'!A$1:K$277,9,0)</f>
        <v>6497.56</v>
      </c>
      <c r="L223" s="15">
        <f>+VLOOKUP(A223,'[1]REPORTE NOMINA PERSONAL TEM (2)'!A$2:K$277,10,0)</f>
        <v>2310.4</v>
      </c>
      <c r="M223" s="15">
        <f>+VLOOKUP(A223,'[1]REPORTE NOMINA PERSONAL TEM (2)'!$A$1:$K$277,11,0)</f>
        <v>25</v>
      </c>
      <c r="N223" s="15">
        <f t="shared" si="69"/>
        <v>11014.16</v>
      </c>
      <c r="O223" s="15">
        <f t="shared" si="70"/>
        <v>64985.84</v>
      </c>
      <c r="P223" s="5"/>
      <c r="Q223" s="5"/>
      <c r="R223" s="12"/>
      <c r="S223" s="12"/>
      <c r="T223" s="12"/>
      <c r="U223" s="12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 s="12"/>
      <c r="AJ223" s="12"/>
      <c r="AK223" s="12"/>
      <c r="AL223" s="12"/>
      <c r="AM223" s="12"/>
      <c r="AN223" s="12"/>
      <c r="AO223" s="12"/>
    </row>
    <row r="224" spans="1:41" ht="12" customHeight="1" x14ac:dyDescent="0.25">
      <c r="A224" s="5" t="s">
        <v>234</v>
      </c>
      <c r="B224" s="5" t="s">
        <v>13</v>
      </c>
      <c r="C224" s="5" t="s">
        <v>255</v>
      </c>
      <c r="D224" s="5" t="s">
        <v>253</v>
      </c>
      <c r="E224" s="8">
        <v>45870</v>
      </c>
      <c r="F224" s="8">
        <v>46054</v>
      </c>
      <c r="G224" s="15">
        <v>76000</v>
      </c>
      <c r="H224" s="15">
        <v>0</v>
      </c>
      <c r="I224" s="15">
        <f t="shared" si="68"/>
        <v>76000</v>
      </c>
      <c r="J224" s="15">
        <f>+VLOOKUP(A224,'[1]REPORTE NOMINA PERSONAL TEM (2)'!A$2:K$277,8,0)</f>
        <v>2181.1999999999998</v>
      </c>
      <c r="K224" s="15">
        <f>+VLOOKUP(A224,'[1]REPORTE NOMINA PERSONAL TEM (2)'!A$1:K$277,9,0)</f>
        <v>6497.56</v>
      </c>
      <c r="L224" s="15">
        <f>+VLOOKUP(A224,'[1]REPORTE NOMINA PERSONAL TEM (2)'!A$2:K$277,10,0)</f>
        <v>2310.4</v>
      </c>
      <c r="M224" s="15">
        <f>+VLOOKUP(A224,'[1]REPORTE NOMINA PERSONAL TEM (2)'!$A$1:$K$277,11,0)</f>
        <v>25</v>
      </c>
      <c r="N224" s="15">
        <f t="shared" si="69"/>
        <v>11014.16</v>
      </c>
      <c r="O224" s="15">
        <f t="shared" si="70"/>
        <v>64985.84</v>
      </c>
      <c r="P224" s="5"/>
      <c r="Q224" s="5"/>
      <c r="R224" s="12"/>
      <c r="S224" s="12"/>
      <c r="T224" s="12"/>
      <c r="U224" s="12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 s="12"/>
      <c r="AJ224" s="12"/>
      <c r="AK224" s="12"/>
      <c r="AL224" s="12"/>
      <c r="AM224"/>
      <c r="AN224" s="12"/>
      <c r="AO224" s="12"/>
    </row>
    <row r="225" spans="1:42" s="5" customFormat="1" ht="12" customHeight="1" x14ac:dyDescent="0.25">
      <c r="A225" s="5" t="s">
        <v>348</v>
      </c>
      <c r="B225" s="5" t="s">
        <v>13</v>
      </c>
      <c r="C225" s="5" t="s">
        <v>255</v>
      </c>
      <c r="D225" s="5" t="s">
        <v>253</v>
      </c>
      <c r="E225" s="8">
        <v>45839</v>
      </c>
      <c r="F225" s="8">
        <v>46023</v>
      </c>
      <c r="G225" s="7">
        <v>76000</v>
      </c>
      <c r="H225" s="7">
        <v>0</v>
      </c>
      <c r="I225" s="7">
        <v>76000</v>
      </c>
      <c r="J225" s="15">
        <f>+VLOOKUP(A225,'[1]REPORTE NOMINA PERSONAL TEM (2)'!A$2:K$277,8,0)</f>
        <v>2181.1999999999998</v>
      </c>
      <c r="K225" s="15">
        <f>+VLOOKUP(A225,'[1]REPORTE NOMINA PERSONAL TEM (2)'!A$1:K$277,9,0)</f>
        <v>6497.56</v>
      </c>
      <c r="L225" s="15">
        <f>+VLOOKUP(A225,'[1]REPORTE NOMINA PERSONAL TEM (2)'!A$2:K$277,10,0)</f>
        <v>2310.4</v>
      </c>
      <c r="M225" s="15">
        <f>+VLOOKUP(A225,'[1]REPORTE NOMINA PERSONAL TEM (2)'!$A$1:$K$277,11,0)</f>
        <v>25</v>
      </c>
      <c r="N225" s="15">
        <f t="shared" si="69"/>
        <v>11014.16</v>
      </c>
      <c r="O225" s="15">
        <f t="shared" si="70"/>
        <v>64985.84</v>
      </c>
      <c r="R225" s="12"/>
      <c r="S225" s="12"/>
      <c r="T225" s="12"/>
      <c r="U225" s="12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 s="12"/>
      <c r="AJ225" s="12"/>
      <c r="AK225" s="12"/>
      <c r="AL225" s="12"/>
      <c r="AM225"/>
      <c r="AN225" s="12"/>
      <c r="AO225" s="12"/>
      <c r="AP225" s="1"/>
    </row>
    <row r="226" spans="1:42" s="5" customFormat="1" ht="12" customHeight="1" x14ac:dyDescent="0.25">
      <c r="A226" s="5" t="s">
        <v>350</v>
      </c>
      <c r="B226" s="5" t="s">
        <v>13</v>
      </c>
      <c r="C226" s="5" t="s">
        <v>255</v>
      </c>
      <c r="D226" s="5" t="s">
        <v>253</v>
      </c>
      <c r="E226" s="8">
        <v>45839</v>
      </c>
      <c r="F226" s="8">
        <v>46023</v>
      </c>
      <c r="G226" s="7">
        <v>76000</v>
      </c>
      <c r="H226" s="7">
        <v>0</v>
      </c>
      <c r="I226" s="7">
        <v>76000</v>
      </c>
      <c r="J226" s="15">
        <f>+VLOOKUP(A226,'[1]REPORTE NOMINA PERSONAL TEM (2)'!A$2:K$277,8,0)</f>
        <v>2181.1999999999998</v>
      </c>
      <c r="K226" s="15">
        <f>+VLOOKUP(A226,'[1]REPORTE NOMINA PERSONAL TEM (2)'!A$1:K$277,9,0)</f>
        <v>6497.56</v>
      </c>
      <c r="L226" s="15">
        <f>+VLOOKUP(A226,'[1]REPORTE NOMINA PERSONAL TEM (2)'!A$2:K$277,10,0)</f>
        <v>2310.4</v>
      </c>
      <c r="M226" s="15">
        <f>+VLOOKUP(A226,'[1]REPORTE NOMINA PERSONAL TEM (2)'!$A$1:$K$277,11,0)</f>
        <v>25</v>
      </c>
      <c r="N226" s="15">
        <f t="shared" si="69"/>
        <v>11014.16</v>
      </c>
      <c r="O226" s="15">
        <f t="shared" si="70"/>
        <v>64985.84</v>
      </c>
      <c r="R226" s="12"/>
      <c r="S226" s="12"/>
      <c r="T226" s="12"/>
      <c r="U226" s="12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 s="12"/>
      <c r="AJ226" s="12"/>
      <c r="AK226" s="12"/>
      <c r="AL226" s="12"/>
      <c r="AM226"/>
      <c r="AN226" s="12"/>
      <c r="AO226" s="12"/>
      <c r="AP226" s="1"/>
    </row>
    <row r="227" spans="1:42" ht="12" customHeight="1" x14ac:dyDescent="0.25">
      <c r="A227" s="5" t="s">
        <v>230</v>
      </c>
      <c r="B227" s="5" t="s">
        <v>13</v>
      </c>
      <c r="C227" s="5" t="s">
        <v>255</v>
      </c>
      <c r="D227" s="5" t="s">
        <v>253</v>
      </c>
      <c r="E227" s="8">
        <v>45809</v>
      </c>
      <c r="F227" s="8">
        <v>45992</v>
      </c>
      <c r="G227" s="15">
        <v>40000</v>
      </c>
      <c r="H227" s="15">
        <v>0</v>
      </c>
      <c r="I227" s="15">
        <f t="shared" si="68"/>
        <v>40000</v>
      </c>
      <c r="J227" s="15">
        <f>+VLOOKUP(A227,'[1]REPORTE NOMINA PERSONAL TEM (2)'!A$2:K$277,8,0)</f>
        <v>1148</v>
      </c>
      <c r="K227" s="15">
        <f>+VLOOKUP(A227,'[1]REPORTE NOMINA PERSONAL TEM (2)'!A$1:K$277,9,0)</f>
        <v>442.65</v>
      </c>
      <c r="L227" s="15">
        <f>+VLOOKUP(A227,'[1]REPORTE NOMINA PERSONAL TEM (2)'!A$2:K$277,10,0)</f>
        <v>1216</v>
      </c>
      <c r="M227" s="15">
        <f>+VLOOKUP(A227,'[1]REPORTE NOMINA PERSONAL TEM (2)'!$A$1:$K$277,11,0)</f>
        <v>25</v>
      </c>
      <c r="N227" s="15">
        <f t="shared" si="69"/>
        <v>2831.65</v>
      </c>
      <c r="O227" s="15">
        <f t="shared" si="70"/>
        <v>37168.35</v>
      </c>
      <c r="P227" s="5"/>
      <c r="Q227" s="5"/>
      <c r="R227" s="12"/>
      <c r="S227" s="12"/>
      <c r="T227" s="12"/>
      <c r="U227" s="12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 s="12"/>
      <c r="AJ227" s="12"/>
      <c r="AK227" s="12"/>
      <c r="AL227" s="12"/>
      <c r="AM227"/>
      <c r="AN227" s="12"/>
      <c r="AO227" s="12"/>
      <c r="AP227" s="5"/>
    </row>
    <row r="228" spans="1:42" ht="12" customHeight="1" x14ac:dyDescent="0.25">
      <c r="A228" s="5" t="s">
        <v>225</v>
      </c>
      <c r="B228" s="5" t="s">
        <v>226</v>
      </c>
      <c r="C228" s="5" t="s">
        <v>255</v>
      </c>
      <c r="D228" s="5" t="s">
        <v>253</v>
      </c>
      <c r="E228" s="8">
        <v>45901</v>
      </c>
      <c r="F228" s="8">
        <v>46082</v>
      </c>
      <c r="G228" s="15">
        <v>76000</v>
      </c>
      <c r="H228" s="15">
        <v>0</v>
      </c>
      <c r="I228" s="15">
        <f t="shared" si="68"/>
        <v>76000</v>
      </c>
      <c r="J228" s="15">
        <f>+VLOOKUP(A228,'[1]REPORTE NOMINA PERSONAL TEM (2)'!A$2:K$277,8,0)</f>
        <v>2181.1999999999998</v>
      </c>
      <c r="K228" s="15">
        <f>+VLOOKUP(A228,'[1]REPORTE NOMINA PERSONAL TEM (2)'!A$1:K$277,9,0)</f>
        <v>6497.56</v>
      </c>
      <c r="L228" s="15">
        <f>+VLOOKUP(A228,'[1]REPORTE NOMINA PERSONAL TEM (2)'!A$2:K$277,10,0)</f>
        <v>2310.4</v>
      </c>
      <c r="M228" s="15">
        <f>+VLOOKUP(A228,'[1]REPORTE NOMINA PERSONAL TEM (2)'!$A$1:$K$277,11,0)</f>
        <v>4881.5</v>
      </c>
      <c r="N228" s="15">
        <f t="shared" si="69"/>
        <v>15870.66</v>
      </c>
      <c r="O228" s="15">
        <f t="shared" si="70"/>
        <v>60129.34</v>
      </c>
      <c r="P228" s="5"/>
      <c r="Q228" s="5"/>
      <c r="R228" s="12"/>
      <c r="S228" s="12"/>
      <c r="T228" s="12"/>
      <c r="U228" s="12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 s="12"/>
      <c r="AJ228" s="12"/>
      <c r="AK228" s="12"/>
      <c r="AL228" s="12"/>
      <c r="AM228"/>
      <c r="AN228" s="12"/>
      <c r="AO228" s="12"/>
      <c r="AP228" s="5"/>
    </row>
    <row r="229" spans="1:42" ht="12" customHeight="1" x14ac:dyDescent="0.25">
      <c r="A229" s="5" t="s">
        <v>231</v>
      </c>
      <c r="B229" s="5" t="s">
        <v>16</v>
      </c>
      <c r="C229" s="5" t="s">
        <v>255</v>
      </c>
      <c r="D229" s="5" t="s">
        <v>253</v>
      </c>
      <c r="E229" s="8">
        <v>45870</v>
      </c>
      <c r="F229" s="8">
        <v>46054</v>
      </c>
      <c r="G229" s="15">
        <v>55000</v>
      </c>
      <c r="H229" s="15">
        <v>0</v>
      </c>
      <c r="I229" s="15">
        <f t="shared" si="68"/>
        <v>55000</v>
      </c>
      <c r="J229" s="15">
        <f>+VLOOKUP(A229,'[1]REPORTE NOMINA PERSONAL TEM (2)'!A$2:K$277,8,0)</f>
        <v>1578.5</v>
      </c>
      <c r="K229" s="15">
        <f>+VLOOKUP(A229,'[1]REPORTE NOMINA PERSONAL TEM (2)'!A$1:K$277,9,0)</f>
        <v>2559.6799999999998</v>
      </c>
      <c r="L229" s="15">
        <f>+VLOOKUP(A229,'[1]REPORTE NOMINA PERSONAL TEM (2)'!A$2:K$277,10,0)</f>
        <v>1672</v>
      </c>
      <c r="M229" s="15">
        <f>+VLOOKUP(A229,'[1]REPORTE NOMINA PERSONAL TEM (2)'!$A$1:$K$277,11,0)</f>
        <v>25</v>
      </c>
      <c r="N229" s="15">
        <f t="shared" si="69"/>
        <v>5835.18</v>
      </c>
      <c r="O229" s="15">
        <f t="shared" si="70"/>
        <v>49164.82</v>
      </c>
      <c r="P229" s="5"/>
      <c r="Q229" s="5"/>
      <c r="R229" s="12"/>
      <c r="S229" s="12"/>
      <c r="T229" s="12"/>
      <c r="U229" s="12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 s="12"/>
      <c r="AJ229" s="12"/>
      <c r="AK229"/>
      <c r="AL229" s="12"/>
      <c r="AM229" s="12"/>
      <c r="AN229" s="12"/>
      <c r="AO229" s="12"/>
    </row>
    <row r="230" spans="1:42" s="5" customFormat="1" ht="12" customHeight="1" x14ac:dyDescent="0.25">
      <c r="A230" s="5" t="s">
        <v>349</v>
      </c>
      <c r="B230" s="5" t="s">
        <v>16</v>
      </c>
      <c r="C230" s="5" t="s">
        <v>255</v>
      </c>
      <c r="D230" s="5" t="s">
        <v>253</v>
      </c>
      <c r="E230" s="8">
        <v>45839</v>
      </c>
      <c r="F230" s="8">
        <v>46023</v>
      </c>
      <c r="G230" s="7">
        <v>55000</v>
      </c>
      <c r="H230" s="7">
        <v>0</v>
      </c>
      <c r="I230" s="7">
        <v>55000</v>
      </c>
      <c r="J230" s="15">
        <f>+VLOOKUP(A230,'[1]REPORTE NOMINA PERSONAL TEM (2)'!A$2:K$277,8,0)</f>
        <v>1578.5</v>
      </c>
      <c r="K230" s="15">
        <f>+VLOOKUP(A230,'[1]REPORTE NOMINA PERSONAL TEM (2)'!A$1:K$277,9,0)</f>
        <v>2559.6799999999998</v>
      </c>
      <c r="L230" s="15">
        <f>+VLOOKUP(A230,'[1]REPORTE NOMINA PERSONAL TEM (2)'!A$2:K$277,10,0)</f>
        <v>1672</v>
      </c>
      <c r="M230" s="15">
        <f>+VLOOKUP(A230,'[1]REPORTE NOMINA PERSONAL TEM (2)'!$A$1:$K$277,11,0)</f>
        <v>25</v>
      </c>
      <c r="N230" s="15">
        <f t="shared" si="69"/>
        <v>5835.18</v>
      </c>
      <c r="O230" s="15">
        <f t="shared" si="70"/>
        <v>49164.82</v>
      </c>
      <c r="R230" s="12"/>
      <c r="S230" s="12"/>
      <c r="T230" s="12"/>
      <c r="U230" s="12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 s="12"/>
      <c r="AJ230"/>
      <c r="AK230"/>
      <c r="AL230"/>
      <c r="AM230"/>
      <c r="AN230" s="12"/>
      <c r="AO230" s="12"/>
      <c r="AP230" s="1"/>
    </row>
    <row r="231" spans="1:42" ht="12" customHeight="1" thickBot="1" x14ac:dyDescent="0.3">
      <c r="D231" s="24">
        <v>10</v>
      </c>
      <c r="E231" s="19"/>
      <c r="F231" s="19"/>
      <c r="G231" s="19">
        <f>SUM(G221:G230)</f>
        <v>682000</v>
      </c>
      <c r="H231" s="19">
        <f t="shared" ref="H231:O231" si="71">SUM(H221:H230)</f>
        <v>0</v>
      </c>
      <c r="I231" s="19">
        <f t="shared" si="71"/>
        <v>682000</v>
      </c>
      <c r="J231" s="19">
        <f t="shared" si="71"/>
        <v>19573.400000000001</v>
      </c>
      <c r="K231" s="19">
        <f t="shared" si="71"/>
        <v>50701.83</v>
      </c>
      <c r="L231" s="19">
        <f t="shared" si="71"/>
        <v>20732.8</v>
      </c>
      <c r="M231" s="19">
        <f t="shared" si="71"/>
        <v>6821.96</v>
      </c>
      <c r="N231" s="19">
        <f t="shared" si="71"/>
        <v>97829.989999999991</v>
      </c>
      <c r="O231" s="19">
        <f t="shared" si="71"/>
        <v>584170.00999999978</v>
      </c>
      <c r="P231" s="5"/>
      <c r="Q231" s="5"/>
      <c r="R231" s="12"/>
      <c r="S231" s="12"/>
      <c r="T231" s="12"/>
      <c r="U231" s="12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 s="12"/>
      <c r="AJ231" s="12"/>
      <c r="AK231" s="12"/>
      <c r="AL231" s="12"/>
      <c r="AM231"/>
      <c r="AN231" s="12"/>
      <c r="AO231" s="12"/>
    </row>
    <row r="232" spans="1:42" ht="12" customHeight="1" x14ac:dyDescent="0.25">
      <c r="G232" s="7"/>
      <c r="H232" s="5"/>
      <c r="J232" s="5"/>
      <c r="K232" s="5"/>
      <c r="L232" s="5"/>
      <c r="M232" s="5"/>
      <c r="P232" s="5"/>
      <c r="Q232" s="5"/>
      <c r="R232" s="12"/>
      <c r="S232" s="12"/>
      <c r="T232" s="12"/>
      <c r="U232" s="1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 s="12"/>
      <c r="AJ232" s="12"/>
      <c r="AK232" s="12"/>
      <c r="AL232" s="12"/>
      <c r="AM232" s="12"/>
      <c r="AN232" s="12"/>
      <c r="AO232" s="12"/>
      <c r="AP232" s="5"/>
    </row>
    <row r="233" spans="1:42" ht="12" customHeight="1" x14ac:dyDescent="0.25">
      <c r="H233" s="5"/>
      <c r="J233" s="5"/>
      <c r="K233" s="5"/>
      <c r="L233" s="5"/>
      <c r="M233" s="5"/>
      <c r="P233" s="5"/>
      <c r="Q233" s="5"/>
      <c r="R233" s="12"/>
      <c r="S233" s="12"/>
      <c r="T233" s="12"/>
      <c r="U233" s="12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 s="12"/>
      <c r="AJ233" s="12"/>
      <c r="AK233" s="12"/>
      <c r="AL233" s="12"/>
      <c r="AM233"/>
      <c r="AN233" s="12"/>
      <c r="AO233" s="12"/>
    </row>
    <row r="234" spans="1:42" ht="12" customHeight="1" x14ac:dyDescent="0.25">
      <c r="A234" s="11" t="s">
        <v>235</v>
      </c>
      <c r="E234" s="8"/>
      <c r="F234" s="8"/>
      <c r="G234" s="15"/>
      <c r="H234" s="15"/>
      <c r="I234" s="15"/>
      <c r="J234" s="15"/>
      <c r="K234" s="15"/>
      <c r="L234" s="15"/>
      <c r="M234" s="15"/>
      <c r="N234" s="15"/>
      <c r="O234" s="15"/>
      <c r="P234" s="5"/>
      <c r="Q234" s="5"/>
      <c r="R234" s="12"/>
      <c r="S234" s="12"/>
      <c r="T234" s="12"/>
      <c r="U234" s="12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 s="12"/>
      <c r="AJ234" s="12"/>
      <c r="AK234" s="12"/>
      <c r="AL234" s="12"/>
      <c r="AM234"/>
      <c r="AN234" s="12"/>
      <c r="AO234" s="12"/>
    </row>
    <row r="235" spans="1:42" ht="12" customHeight="1" x14ac:dyDescent="0.25">
      <c r="A235" s="21" t="s">
        <v>309</v>
      </c>
      <c r="B235" s="21" t="s">
        <v>320</v>
      </c>
      <c r="C235" s="21" t="s">
        <v>310</v>
      </c>
      <c r="D235" s="21" t="s">
        <v>311</v>
      </c>
      <c r="E235" s="21" t="s">
        <v>312</v>
      </c>
      <c r="F235" s="21" t="s">
        <v>313</v>
      </c>
      <c r="G235" s="22" t="s">
        <v>314</v>
      </c>
      <c r="H235" s="22" t="s">
        <v>315</v>
      </c>
      <c r="I235" s="22" t="s">
        <v>316</v>
      </c>
      <c r="J235" s="22" t="s">
        <v>0</v>
      </c>
      <c r="K235" s="22" t="s">
        <v>1</v>
      </c>
      <c r="L235" s="22" t="s">
        <v>2</v>
      </c>
      <c r="M235" s="22" t="s">
        <v>317</v>
      </c>
      <c r="N235" s="22" t="s">
        <v>318</v>
      </c>
      <c r="O235" s="22" t="s">
        <v>319</v>
      </c>
      <c r="P235" s="5"/>
      <c r="Q235" s="5"/>
      <c r="R235" s="12"/>
      <c r="S235" s="12"/>
      <c r="T235" s="12"/>
      <c r="U235" s="12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 s="12"/>
      <c r="AJ235" s="12"/>
      <c r="AK235" s="12"/>
      <c r="AL235" s="12"/>
      <c r="AM235"/>
      <c r="AN235" s="12"/>
      <c r="AO235" s="12"/>
    </row>
    <row r="236" spans="1:42" ht="12" customHeight="1" x14ac:dyDescent="0.25">
      <c r="A236" s="5" t="s">
        <v>236</v>
      </c>
      <c r="B236" s="5" t="s">
        <v>16</v>
      </c>
      <c r="C236" s="5" t="s">
        <v>255</v>
      </c>
      <c r="D236" s="5" t="s">
        <v>253</v>
      </c>
      <c r="E236" s="8">
        <v>45778</v>
      </c>
      <c r="F236" s="8">
        <v>45962</v>
      </c>
      <c r="G236" s="15">
        <v>40000</v>
      </c>
      <c r="H236" s="15">
        <v>0</v>
      </c>
      <c r="I236" s="15">
        <f t="shared" ref="I236" si="72">+G236+H236</f>
        <v>40000</v>
      </c>
      <c r="J236" s="15">
        <f>+VLOOKUP(A236,'[1]REPORTE NOMINA PERSONAL TEM (2)'!A$2:K$277,8,0)</f>
        <v>1148</v>
      </c>
      <c r="K236" s="15">
        <f>+VLOOKUP(A236,'[1]REPORTE NOMINA PERSONAL TEM (2)'!A$1:K$277,9,0)</f>
        <v>442.65</v>
      </c>
      <c r="L236" s="15">
        <f>+VLOOKUP(A236,'[1]REPORTE NOMINA PERSONAL TEM (2)'!A$2:K$277,10,0)</f>
        <v>1216</v>
      </c>
      <c r="M236" s="15">
        <f>+VLOOKUP(A236,'[1]REPORTE NOMINA PERSONAL TEM (2)'!$A$1:$K$277,11,0)</f>
        <v>25</v>
      </c>
      <c r="N236" s="15">
        <f t="shared" ref="N236" si="73">+J236+K236+M236+L236</f>
        <v>2831.65</v>
      </c>
      <c r="O236" s="15">
        <f t="shared" ref="O236" si="74">+I236-N236</f>
        <v>37168.35</v>
      </c>
      <c r="P236" s="5"/>
      <c r="Q236" s="5"/>
      <c r="R236" s="12"/>
      <c r="S236" s="12"/>
      <c r="T236" s="12"/>
      <c r="U236" s="12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 s="12"/>
      <c r="AJ236" s="12"/>
      <c r="AK236" s="12"/>
      <c r="AL236" s="12"/>
      <c r="AM236"/>
      <c r="AN236" s="12"/>
      <c r="AO236" s="12"/>
    </row>
    <row r="237" spans="1:42" ht="12" customHeight="1" thickBot="1" x14ac:dyDescent="0.3">
      <c r="D237" s="24">
        <v>1</v>
      </c>
      <c r="E237" s="19"/>
      <c r="F237" s="19"/>
      <c r="G237" s="19">
        <f>SUM(G236)</f>
        <v>40000</v>
      </c>
      <c r="H237" s="19">
        <f t="shared" ref="H237:O237" si="75">SUM(H236)</f>
        <v>0</v>
      </c>
      <c r="I237" s="19">
        <f t="shared" si="75"/>
        <v>40000</v>
      </c>
      <c r="J237" s="19">
        <f t="shared" si="75"/>
        <v>1148</v>
      </c>
      <c r="K237" s="19">
        <f t="shared" si="75"/>
        <v>442.65</v>
      </c>
      <c r="L237" s="19">
        <f t="shared" si="75"/>
        <v>1216</v>
      </c>
      <c r="M237" s="19">
        <f t="shared" si="75"/>
        <v>25</v>
      </c>
      <c r="N237" s="19">
        <f t="shared" si="75"/>
        <v>2831.65</v>
      </c>
      <c r="O237" s="19">
        <f t="shared" si="75"/>
        <v>37168.35</v>
      </c>
      <c r="P237" s="5"/>
      <c r="Q237" s="5"/>
      <c r="R237" s="12"/>
      <c r="S237" s="12"/>
      <c r="T237" s="12"/>
      <c r="U237" s="12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 s="12"/>
      <c r="AJ237" s="12"/>
      <c r="AK237" s="12"/>
      <c r="AL237" s="12"/>
      <c r="AM237"/>
      <c r="AN237" s="12"/>
      <c r="AO237" s="12"/>
    </row>
    <row r="238" spans="1:42" ht="12" customHeight="1" x14ac:dyDescent="0.25">
      <c r="H238" s="5"/>
      <c r="J238" s="5"/>
      <c r="K238" s="5"/>
      <c r="L238" s="5"/>
      <c r="M238" s="5"/>
      <c r="P238" s="5"/>
      <c r="Q238" s="5"/>
      <c r="R238" s="12"/>
      <c r="S238" s="12"/>
      <c r="T238" s="12"/>
      <c r="U238" s="12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 s="12"/>
      <c r="AJ238" s="12"/>
      <c r="AK238" s="12"/>
      <c r="AL238" s="12"/>
      <c r="AM238"/>
      <c r="AN238" s="12"/>
      <c r="AO238" s="12"/>
    </row>
    <row r="239" spans="1:42" ht="12" customHeight="1" x14ac:dyDescent="0.25">
      <c r="H239" s="5"/>
      <c r="J239" s="5"/>
      <c r="K239" s="5"/>
      <c r="L239" s="5"/>
      <c r="M239" s="5"/>
      <c r="P239" s="5"/>
      <c r="Q239" s="5"/>
      <c r="R239" s="12"/>
      <c r="S239" s="12"/>
      <c r="T239" s="12"/>
      <c r="U239" s="12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 s="12"/>
      <c r="AJ239" s="12"/>
      <c r="AK239" s="12"/>
      <c r="AL239" s="12"/>
      <c r="AM239" s="12"/>
      <c r="AN239" s="12"/>
      <c r="AO239" s="12"/>
    </row>
    <row r="240" spans="1:42" ht="12" customHeight="1" x14ac:dyDescent="0.25">
      <c r="A240" s="11" t="s">
        <v>261</v>
      </c>
      <c r="E240" s="8"/>
      <c r="F240" s="8"/>
      <c r="G240" s="15"/>
      <c r="H240" s="15"/>
      <c r="I240" s="15"/>
      <c r="J240" s="15"/>
      <c r="K240" s="15"/>
      <c r="L240" s="15"/>
      <c r="M240" s="15"/>
      <c r="N240" s="15"/>
      <c r="O240" s="15"/>
      <c r="P240" s="5"/>
      <c r="Q240" s="5"/>
      <c r="R240" s="12"/>
      <c r="S240" s="12"/>
      <c r="T240" s="12"/>
      <c r="U240" s="12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 s="12"/>
      <c r="AJ240" s="12"/>
      <c r="AK240" s="12"/>
      <c r="AL240" s="12"/>
      <c r="AM240"/>
      <c r="AN240" s="12"/>
      <c r="AO240" s="12"/>
    </row>
    <row r="241" spans="1:41" ht="12" customHeight="1" x14ac:dyDescent="0.25">
      <c r="A241" s="21" t="s">
        <v>309</v>
      </c>
      <c r="B241" s="21" t="s">
        <v>320</v>
      </c>
      <c r="C241" s="21" t="s">
        <v>310</v>
      </c>
      <c r="D241" s="21" t="s">
        <v>311</v>
      </c>
      <c r="E241" s="21" t="s">
        <v>312</v>
      </c>
      <c r="F241" s="21" t="s">
        <v>313</v>
      </c>
      <c r="G241" s="22" t="s">
        <v>314</v>
      </c>
      <c r="H241" s="22" t="s">
        <v>315</v>
      </c>
      <c r="I241" s="22" t="s">
        <v>316</v>
      </c>
      <c r="J241" s="22" t="s">
        <v>0</v>
      </c>
      <c r="K241" s="22" t="s">
        <v>1</v>
      </c>
      <c r="L241" s="22" t="s">
        <v>2</v>
      </c>
      <c r="M241" s="22" t="s">
        <v>317</v>
      </c>
      <c r="N241" s="22" t="s">
        <v>318</v>
      </c>
      <c r="O241" s="22" t="s">
        <v>319</v>
      </c>
      <c r="P241" s="5"/>
      <c r="Q241" s="5"/>
      <c r="R241" s="12"/>
      <c r="S241" s="12"/>
      <c r="T241" s="12"/>
      <c r="U241" s="12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 s="12"/>
      <c r="AJ241" s="12"/>
      <c r="AK241" s="12"/>
      <c r="AL241" s="12"/>
      <c r="AM241" s="12"/>
      <c r="AN241" s="12"/>
      <c r="AO241" s="12"/>
    </row>
    <row r="242" spans="1:41" ht="12" customHeight="1" x14ac:dyDescent="0.25">
      <c r="A242" s="5" t="s">
        <v>384</v>
      </c>
      <c r="B242" s="5" t="s">
        <v>237</v>
      </c>
      <c r="C242" s="5" t="s">
        <v>255</v>
      </c>
      <c r="D242" s="5" t="s">
        <v>253</v>
      </c>
      <c r="E242" s="8">
        <v>45839</v>
      </c>
      <c r="F242" s="8">
        <v>46023</v>
      </c>
      <c r="G242" s="15">
        <v>150000</v>
      </c>
      <c r="H242" s="15">
        <v>0</v>
      </c>
      <c r="I242" s="15">
        <f t="shared" ref="I242" si="76">+G242+H242</f>
        <v>150000</v>
      </c>
      <c r="J242" s="15">
        <f>+VLOOKUP(A242,'[1]REPORTE NOMINA PERSONAL TEM (2)'!A$2:K$277,8,0)</f>
        <v>4305</v>
      </c>
      <c r="K242" s="15">
        <f>+VLOOKUP(A242,'[1]REPORTE NOMINA PERSONAL TEM (2)'!A$1:K$277,9,0)</f>
        <v>23866.62</v>
      </c>
      <c r="L242" s="15">
        <f>+VLOOKUP(A242,'[1]REPORTE NOMINA PERSONAL TEM (2)'!A$2:K$277,10,0)</f>
        <v>4560</v>
      </c>
      <c r="M242" s="15">
        <f>+VLOOKUP(A242,'[1]REPORTE NOMINA PERSONAL TEM (2)'!$A$1:$K$277,11,0)</f>
        <v>1310.5</v>
      </c>
      <c r="N242" s="15">
        <f t="shared" ref="N242" si="77">+J242+K242+M242+L242</f>
        <v>34042.119999999995</v>
      </c>
      <c r="O242" s="15">
        <f t="shared" ref="O242" si="78">+I242-N242</f>
        <v>115957.88</v>
      </c>
      <c r="P242" s="5"/>
      <c r="Q242" s="5"/>
      <c r="R242" s="12"/>
      <c r="S242" s="12"/>
      <c r="T242" s="12"/>
      <c r="U242" s="1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 s="12"/>
      <c r="AJ242" s="12"/>
      <c r="AK242" s="12"/>
      <c r="AL242" s="12"/>
      <c r="AM242"/>
      <c r="AN242" s="12"/>
      <c r="AO242" s="12"/>
    </row>
    <row r="243" spans="1:41" ht="12" customHeight="1" thickBot="1" x14ac:dyDescent="0.3">
      <c r="D243" s="24">
        <v>1</v>
      </c>
      <c r="E243" s="19"/>
      <c r="F243" s="19"/>
      <c r="G243" s="19">
        <f>SUM(G242)</f>
        <v>150000</v>
      </c>
      <c r="H243" s="19">
        <f t="shared" ref="H243:O243" si="79">SUM(H242)</f>
        <v>0</v>
      </c>
      <c r="I243" s="19">
        <f t="shared" si="79"/>
        <v>150000</v>
      </c>
      <c r="J243" s="19">
        <f t="shared" si="79"/>
        <v>4305</v>
      </c>
      <c r="K243" s="19">
        <f t="shared" si="79"/>
        <v>23866.62</v>
      </c>
      <c r="L243" s="19">
        <f t="shared" si="79"/>
        <v>4560</v>
      </c>
      <c r="M243" s="19">
        <f t="shared" si="79"/>
        <v>1310.5</v>
      </c>
      <c r="N243" s="19">
        <f t="shared" si="79"/>
        <v>34042.119999999995</v>
      </c>
      <c r="O243" s="19">
        <f t="shared" si="79"/>
        <v>115957.88</v>
      </c>
      <c r="P243" s="5"/>
      <c r="Q243" s="5"/>
      <c r="R243" s="12"/>
      <c r="S243" s="12"/>
      <c r="T243" s="12"/>
      <c r="U243" s="12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 s="12"/>
      <c r="AJ243" s="12"/>
      <c r="AK243" s="12"/>
      <c r="AL243" s="12"/>
      <c r="AM243"/>
      <c r="AN243" s="12"/>
      <c r="AO243" s="12"/>
    </row>
    <row r="244" spans="1:41" ht="12" customHeight="1" x14ac:dyDescent="0.25">
      <c r="H244" s="5"/>
      <c r="J244" s="5"/>
      <c r="K244" s="5"/>
      <c r="L244" s="5"/>
      <c r="M244" s="5"/>
      <c r="P244" s="5"/>
      <c r="Q244" s="5"/>
      <c r="R244" s="12"/>
      <c r="S244" s="12"/>
      <c r="T244" s="12"/>
      <c r="U244" s="12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 s="12"/>
      <c r="AJ244" s="12"/>
      <c r="AK244" s="12"/>
      <c r="AL244" s="12"/>
      <c r="AM244"/>
      <c r="AN244" s="12"/>
      <c r="AO244" s="12"/>
    </row>
    <row r="245" spans="1:41" ht="12" customHeight="1" x14ac:dyDescent="0.25">
      <c r="H245" s="5"/>
      <c r="J245" s="5"/>
      <c r="K245" s="5"/>
      <c r="L245" s="5"/>
      <c r="M245" s="5"/>
      <c r="P245" s="5"/>
      <c r="Q245" s="5"/>
      <c r="R245" s="12"/>
      <c r="S245" s="12"/>
      <c r="T245" s="12"/>
      <c r="U245" s="12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 s="12"/>
      <c r="AJ245" s="12"/>
      <c r="AK245" s="12"/>
      <c r="AL245" s="12"/>
      <c r="AM245"/>
      <c r="AN245" s="12"/>
      <c r="AO245" s="12"/>
    </row>
    <row r="246" spans="1:41" ht="12" customHeight="1" x14ac:dyDescent="0.25">
      <c r="H246" s="5"/>
      <c r="J246" s="5"/>
      <c r="K246" s="5"/>
      <c r="L246" s="5"/>
      <c r="M246" s="5"/>
      <c r="P246" s="5"/>
      <c r="Q246" s="5"/>
      <c r="R246" s="12"/>
      <c r="S246" s="12"/>
      <c r="T246" s="12"/>
      <c r="U246" s="12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 s="12"/>
      <c r="AJ246" s="12"/>
      <c r="AK246" s="12"/>
      <c r="AL246" s="12"/>
      <c r="AM246"/>
      <c r="AN246" s="12"/>
      <c r="AO246" s="12"/>
    </row>
    <row r="247" spans="1:41" ht="12" customHeight="1" x14ac:dyDescent="0.25">
      <c r="A247" s="11" t="s">
        <v>238</v>
      </c>
      <c r="D247" s="1"/>
      <c r="E247" s="8"/>
      <c r="F247" s="8"/>
      <c r="G247" s="15"/>
      <c r="H247" s="4"/>
      <c r="I247" s="4"/>
      <c r="J247" s="15"/>
      <c r="K247" s="15"/>
      <c r="L247" s="15"/>
      <c r="M247" s="15"/>
      <c r="N247" s="15"/>
      <c r="O247" s="15"/>
      <c r="P247" s="5"/>
      <c r="Q247" s="5"/>
      <c r="R247" s="12"/>
      <c r="S247" s="12"/>
      <c r="T247" s="12"/>
      <c r="U247" s="12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 s="12"/>
      <c r="AJ247" s="12"/>
      <c r="AK247"/>
      <c r="AL247" s="12"/>
      <c r="AM247"/>
      <c r="AN247" s="12"/>
      <c r="AO247" s="12"/>
    </row>
    <row r="248" spans="1:41" ht="12" customHeight="1" x14ac:dyDescent="0.25">
      <c r="A248" s="21" t="s">
        <v>309</v>
      </c>
      <c r="B248" s="21" t="s">
        <v>320</v>
      </c>
      <c r="C248" s="21" t="s">
        <v>310</v>
      </c>
      <c r="D248" s="21" t="s">
        <v>311</v>
      </c>
      <c r="E248" s="21" t="s">
        <v>312</v>
      </c>
      <c r="F248" s="21" t="s">
        <v>313</v>
      </c>
      <c r="G248" s="22" t="s">
        <v>314</v>
      </c>
      <c r="H248" s="22" t="s">
        <v>315</v>
      </c>
      <c r="I248" s="22" t="s">
        <v>316</v>
      </c>
      <c r="J248" s="22" t="s">
        <v>0</v>
      </c>
      <c r="K248" s="22" t="s">
        <v>1</v>
      </c>
      <c r="L248" s="22" t="s">
        <v>2</v>
      </c>
      <c r="M248" s="22" t="s">
        <v>317</v>
      </c>
      <c r="N248" s="22" t="s">
        <v>318</v>
      </c>
      <c r="O248" s="22" t="s">
        <v>319</v>
      </c>
      <c r="P248" s="5"/>
      <c r="Q248" s="5"/>
      <c r="R248" s="12"/>
      <c r="S248" s="12"/>
      <c r="T248" s="12"/>
      <c r="U248" s="12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 s="12"/>
      <c r="AJ248" s="12"/>
      <c r="AK248" s="12"/>
      <c r="AL248" s="12"/>
      <c r="AM248"/>
      <c r="AN248" s="12"/>
      <c r="AO248" s="12"/>
    </row>
    <row r="249" spans="1:41" ht="12" customHeight="1" x14ac:dyDescent="0.25">
      <c r="A249" s="5" t="s">
        <v>245</v>
      </c>
      <c r="B249" s="5" t="s">
        <v>8</v>
      </c>
      <c r="C249" s="5" t="s">
        <v>255</v>
      </c>
      <c r="D249" s="5" t="s">
        <v>253</v>
      </c>
      <c r="E249" s="8">
        <v>45839</v>
      </c>
      <c r="F249" s="8">
        <v>46023</v>
      </c>
      <c r="G249" s="15">
        <v>50000</v>
      </c>
      <c r="H249" s="15">
        <v>0</v>
      </c>
      <c r="I249" s="15">
        <f t="shared" ref="I249:I259" si="80">+G249+H249</f>
        <v>50000</v>
      </c>
      <c r="J249" s="15">
        <f>+VLOOKUP(A249,'[1]REPORTE NOMINA PERSONAL TEM (2)'!A$2:K$277,8,0)</f>
        <v>1435</v>
      </c>
      <c r="K249" s="15">
        <f>+VLOOKUP(A249,'[1]REPORTE NOMINA PERSONAL TEM (2)'!A$1:K$277,9,0)</f>
        <v>1854</v>
      </c>
      <c r="L249" s="15">
        <f>+VLOOKUP(A249,'[1]REPORTE NOMINA PERSONAL TEM (2)'!A$2:K$277,10,0)</f>
        <v>1520</v>
      </c>
      <c r="M249" s="15">
        <f>+VLOOKUP(A249,'[1]REPORTE NOMINA PERSONAL TEM (2)'!$A$1:$K$277,11,0)</f>
        <v>45171</v>
      </c>
      <c r="N249" s="15">
        <f t="shared" ref="N249:N259" si="81">+J249+K249+M249+L249</f>
        <v>49980</v>
      </c>
      <c r="O249" s="15">
        <f t="shared" ref="O249:O259" si="82">+I249-N249</f>
        <v>20</v>
      </c>
      <c r="P249" s="5"/>
      <c r="Q249" s="5"/>
      <c r="R249" s="12"/>
      <c r="S249" s="12"/>
      <c r="T249" s="12"/>
      <c r="U249" s="12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 s="12"/>
      <c r="AJ249" s="12"/>
      <c r="AK249" s="12"/>
      <c r="AL249" s="12"/>
      <c r="AM249"/>
      <c r="AN249" s="12"/>
      <c r="AO249" s="12"/>
    </row>
    <row r="250" spans="1:41" ht="12" customHeight="1" x14ac:dyDescent="0.25">
      <c r="A250" s="5" t="s">
        <v>241</v>
      </c>
      <c r="B250" s="5" t="s">
        <v>8</v>
      </c>
      <c r="C250" s="5" t="s">
        <v>255</v>
      </c>
      <c r="D250" s="5" t="s">
        <v>254</v>
      </c>
      <c r="E250" s="8">
        <v>45809</v>
      </c>
      <c r="F250" s="8">
        <v>45992</v>
      </c>
      <c r="G250" s="15">
        <v>50000</v>
      </c>
      <c r="H250" s="15">
        <v>0</v>
      </c>
      <c r="I250" s="15">
        <f t="shared" si="80"/>
        <v>50000</v>
      </c>
      <c r="J250" s="15">
        <f>+VLOOKUP(A250,'[1]REPORTE NOMINA PERSONAL TEM (2)'!A$2:K$277,8,0)</f>
        <v>1435</v>
      </c>
      <c r="K250" s="15">
        <f>+VLOOKUP(A250,'[1]REPORTE NOMINA PERSONAL TEM (2)'!A$1:K$277,9,0)</f>
        <v>1854</v>
      </c>
      <c r="L250" s="15">
        <f>+VLOOKUP(A250,'[1]REPORTE NOMINA PERSONAL TEM (2)'!A$2:K$277,10,0)</f>
        <v>1520</v>
      </c>
      <c r="M250" s="15">
        <f>+VLOOKUP(A250,'[1]REPORTE NOMINA PERSONAL TEM (2)'!$A$1:$K$277,11,0)</f>
        <v>25</v>
      </c>
      <c r="N250" s="15">
        <f t="shared" si="81"/>
        <v>4834</v>
      </c>
      <c r="O250" s="15">
        <f t="shared" si="82"/>
        <v>45166</v>
      </c>
      <c r="P250" s="5"/>
      <c r="Q250" s="5"/>
      <c r="R250" s="12"/>
      <c r="S250" s="12"/>
      <c r="T250" s="12"/>
      <c r="U250" s="12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 s="12"/>
      <c r="AJ250" s="12"/>
      <c r="AK250" s="12"/>
      <c r="AL250" s="12"/>
      <c r="AM250"/>
      <c r="AN250" s="12"/>
      <c r="AO250" s="12"/>
    </row>
    <row r="251" spans="1:41" ht="12" customHeight="1" x14ac:dyDescent="0.25">
      <c r="A251" s="5" t="s">
        <v>247</v>
      </c>
      <c r="B251" s="5" t="s">
        <v>8</v>
      </c>
      <c r="C251" s="5" t="s">
        <v>255</v>
      </c>
      <c r="D251" s="5" t="s">
        <v>254</v>
      </c>
      <c r="E251" s="8">
        <v>45839</v>
      </c>
      <c r="F251" s="8">
        <v>46023</v>
      </c>
      <c r="G251" s="15">
        <v>50000</v>
      </c>
      <c r="H251" s="15">
        <v>0</v>
      </c>
      <c r="I251" s="15">
        <f t="shared" si="80"/>
        <v>50000</v>
      </c>
      <c r="J251" s="15">
        <f>+VLOOKUP(A251,'[1]REPORTE NOMINA PERSONAL TEM (2)'!A$2:K$277,8,0)</f>
        <v>1435</v>
      </c>
      <c r="K251" s="15">
        <f>+VLOOKUP(A251,'[1]REPORTE NOMINA PERSONAL TEM (2)'!A$1:K$277,9,0)</f>
        <v>1854</v>
      </c>
      <c r="L251" s="15">
        <f>+VLOOKUP(A251,'[1]REPORTE NOMINA PERSONAL TEM (2)'!A$2:K$277,10,0)</f>
        <v>1520</v>
      </c>
      <c r="M251" s="15">
        <f>+VLOOKUP(A251,'[1]REPORTE NOMINA PERSONAL TEM (2)'!$A$1:$K$277,11,0)</f>
        <v>25</v>
      </c>
      <c r="N251" s="15">
        <f t="shared" si="81"/>
        <v>4834</v>
      </c>
      <c r="O251" s="15">
        <f t="shared" si="82"/>
        <v>45166</v>
      </c>
      <c r="P251" s="5"/>
      <c r="Q251" s="5"/>
      <c r="R251" s="12"/>
      <c r="S251" s="12"/>
      <c r="T251" s="12"/>
      <c r="U251" s="12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 s="12"/>
      <c r="AJ251" s="12"/>
      <c r="AK251" s="12"/>
      <c r="AL251" s="12"/>
      <c r="AM251"/>
      <c r="AN251" s="12"/>
      <c r="AO251" s="12"/>
    </row>
    <row r="252" spans="1:41" ht="12" customHeight="1" x14ac:dyDescent="0.25">
      <c r="A252" s="5" t="s">
        <v>246</v>
      </c>
      <c r="B252" s="5" t="s">
        <v>8</v>
      </c>
      <c r="C252" s="5" t="s">
        <v>255</v>
      </c>
      <c r="D252" s="5" t="s">
        <v>254</v>
      </c>
      <c r="E252" s="8">
        <v>45839</v>
      </c>
      <c r="F252" s="8">
        <v>46023</v>
      </c>
      <c r="G252" s="15">
        <v>50000</v>
      </c>
      <c r="H252" s="15">
        <v>0</v>
      </c>
      <c r="I252" s="15">
        <f t="shared" si="80"/>
        <v>50000</v>
      </c>
      <c r="J252" s="15">
        <f>+VLOOKUP(A252,'[1]REPORTE NOMINA PERSONAL TEM (2)'!A$2:K$277,8,0)</f>
        <v>1435</v>
      </c>
      <c r="K252" s="15">
        <f>+VLOOKUP(A252,'[1]REPORTE NOMINA PERSONAL TEM (2)'!A$1:K$277,9,0)</f>
        <v>1854</v>
      </c>
      <c r="L252" s="15">
        <f>+VLOOKUP(A252,'[1]REPORTE NOMINA PERSONAL TEM (2)'!A$2:K$277,10,0)</f>
        <v>1520</v>
      </c>
      <c r="M252" s="15">
        <f>+VLOOKUP(A252,'[1]REPORTE NOMINA PERSONAL TEM (2)'!$A$1:$K$277,11,0)</f>
        <v>25</v>
      </c>
      <c r="N252" s="15">
        <f t="shared" si="81"/>
        <v>4834</v>
      </c>
      <c r="O252" s="15">
        <f t="shared" si="82"/>
        <v>45166</v>
      </c>
      <c r="P252" s="5"/>
      <c r="Q252" s="5"/>
      <c r="R252" s="12"/>
      <c r="S252" s="12"/>
      <c r="T252" s="12"/>
      <c r="U252" s="1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 s="12"/>
      <c r="AJ252" s="12"/>
      <c r="AK252" s="12"/>
      <c r="AL252" s="12"/>
      <c r="AM252"/>
      <c r="AN252" s="12"/>
      <c r="AO252" s="12"/>
    </row>
    <row r="253" spans="1:41" ht="12" customHeight="1" x14ac:dyDescent="0.25">
      <c r="A253" s="5" t="s">
        <v>10</v>
      </c>
      <c r="B253" s="5" t="s">
        <v>8</v>
      </c>
      <c r="C253" s="5" t="s">
        <v>255</v>
      </c>
      <c r="D253" s="5" t="s">
        <v>254</v>
      </c>
      <c r="E253" s="8">
        <v>45901</v>
      </c>
      <c r="F253" s="8">
        <v>46082</v>
      </c>
      <c r="G253" s="15">
        <v>50000</v>
      </c>
      <c r="H253" s="15">
        <v>0</v>
      </c>
      <c r="I253" s="15">
        <f t="shared" si="80"/>
        <v>50000</v>
      </c>
      <c r="J253" s="15">
        <f>+VLOOKUP(A253,'[1]REPORTE NOMINA PERSONAL TEM (2)'!A$2:K$277,8,0)</f>
        <v>1435</v>
      </c>
      <c r="K253" s="15">
        <f>+VLOOKUP(A253,'[1]REPORTE NOMINA PERSONAL TEM (2)'!A$1:K$277,9,0)</f>
        <v>1854</v>
      </c>
      <c r="L253" s="15">
        <f>+VLOOKUP(A253,'[1]REPORTE NOMINA PERSONAL TEM (2)'!A$2:K$277,10,0)</f>
        <v>1520</v>
      </c>
      <c r="M253" s="15">
        <f>+VLOOKUP(A253,'[1]REPORTE NOMINA PERSONAL TEM (2)'!$A$1:$K$277,11,0)</f>
        <v>25</v>
      </c>
      <c r="N253" s="15">
        <f t="shared" si="81"/>
        <v>4834</v>
      </c>
      <c r="O253" s="15">
        <f t="shared" si="82"/>
        <v>45166</v>
      </c>
      <c r="P253" s="5"/>
      <c r="Q253" s="5"/>
      <c r="R253" s="12"/>
      <c r="S253" s="12"/>
      <c r="T253" s="12"/>
      <c r="U253" s="12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 s="12"/>
      <c r="AJ253" s="12"/>
      <c r="AK253" s="12"/>
      <c r="AL253" s="12"/>
      <c r="AM253" s="12"/>
      <c r="AN253" s="12"/>
      <c r="AO253" s="12"/>
    </row>
    <row r="254" spans="1:41" ht="12" customHeight="1" x14ac:dyDescent="0.25">
      <c r="A254" s="10" t="s">
        <v>325</v>
      </c>
      <c r="B254" s="5" t="s">
        <v>8</v>
      </c>
      <c r="C254" s="5" t="s">
        <v>255</v>
      </c>
      <c r="D254" s="1" t="s">
        <v>254</v>
      </c>
      <c r="E254" s="8">
        <v>45748</v>
      </c>
      <c r="F254" s="8">
        <v>45931</v>
      </c>
      <c r="G254" s="15">
        <v>50000</v>
      </c>
      <c r="H254" s="4">
        <v>0</v>
      </c>
      <c r="I254" s="15">
        <f t="shared" si="80"/>
        <v>50000</v>
      </c>
      <c r="J254" s="15">
        <f>+VLOOKUP(A254,'[1]REPORTE NOMINA PERSONAL TEM (2)'!A$2:K$277,8,0)</f>
        <v>1435</v>
      </c>
      <c r="K254" s="15">
        <f>+VLOOKUP(A254,'[1]REPORTE NOMINA PERSONAL TEM (2)'!A$1:K$277,9,0)</f>
        <v>1854</v>
      </c>
      <c r="L254" s="15">
        <f>+VLOOKUP(A254,'[1]REPORTE NOMINA PERSONAL TEM (2)'!A$2:K$277,10,0)</f>
        <v>1520</v>
      </c>
      <c r="M254" s="15">
        <f>+VLOOKUP(A254,'[1]REPORTE NOMINA PERSONAL TEM (2)'!$A$1:$K$277,11,0)</f>
        <v>25</v>
      </c>
      <c r="N254" s="15">
        <f t="shared" si="81"/>
        <v>4834</v>
      </c>
      <c r="O254" s="15">
        <f t="shared" si="82"/>
        <v>45166</v>
      </c>
      <c r="P254" s="5"/>
      <c r="Q254" s="5"/>
      <c r="R254" s="12"/>
      <c r="S254" s="12"/>
      <c r="T254" s="12"/>
      <c r="U254" s="12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 s="12"/>
      <c r="AJ254" s="12"/>
      <c r="AK254" s="12"/>
      <c r="AL254" s="12"/>
      <c r="AM254"/>
      <c r="AN254" s="12"/>
      <c r="AO254" s="12"/>
    </row>
    <row r="255" spans="1:41" ht="12" customHeight="1" x14ac:dyDescent="0.25">
      <c r="A255" s="5" t="s">
        <v>243</v>
      </c>
      <c r="B255" s="5" t="s">
        <v>8</v>
      </c>
      <c r="C255" s="5" t="s">
        <v>255</v>
      </c>
      <c r="D255" s="5" t="s">
        <v>253</v>
      </c>
      <c r="E255" s="8">
        <v>45839</v>
      </c>
      <c r="F255" s="8">
        <v>46023</v>
      </c>
      <c r="G255" s="15">
        <v>50000</v>
      </c>
      <c r="H255" s="15">
        <v>0</v>
      </c>
      <c r="I255" s="15">
        <f t="shared" si="80"/>
        <v>50000</v>
      </c>
      <c r="J255" s="15">
        <f>+VLOOKUP(A255,'[1]REPORTE NOMINA PERSONAL TEM (2)'!A$2:K$277,8,0)</f>
        <v>1435</v>
      </c>
      <c r="K255" s="15">
        <f>+VLOOKUP(A255,'[1]REPORTE NOMINA PERSONAL TEM (2)'!A$1:K$277,9,0)</f>
        <v>1854</v>
      </c>
      <c r="L255" s="15">
        <f>+VLOOKUP(A255,'[1]REPORTE NOMINA PERSONAL TEM (2)'!A$2:K$277,10,0)</f>
        <v>1520</v>
      </c>
      <c r="M255" s="15">
        <f>+VLOOKUP(A255,'[1]REPORTE NOMINA PERSONAL TEM (2)'!$A$1:$K$277,11,0)</f>
        <v>1050</v>
      </c>
      <c r="N255" s="15">
        <f t="shared" si="81"/>
        <v>5859</v>
      </c>
      <c r="O255" s="15">
        <f t="shared" si="82"/>
        <v>44141</v>
      </c>
      <c r="P255" s="5"/>
      <c r="Q255" s="5"/>
      <c r="R255" s="12"/>
      <c r="S255" s="12"/>
      <c r="T255" s="12"/>
      <c r="U255" s="12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 s="12"/>
      <c r="AJ255" s="12"/>
      <c r="AK255" s="12"/>
      <c r="AL255" s="12"/>
      <c r="AM255"/>
      <c r="AN255" s="12"/>
      <c r="AO255" s="12"/>
    </row>
    <row r="256" spans="1:41" ht="12" customHeight="1" x14ac:dyDescent="0.25">
      <c r="A256" s="5" t="s">
        <v>239</v>
      </c>
      <c r="B256" s="5" t="s">
        <v>8</v>
      </c>
      <c r="C256" s="5" t="s">
        <v>255</v>
      </c>
      <c r="D256" s="5" t="s">
        <v>254</v>
      </c>
      <c r="E256" s="8">
        <v>45870</v>
      </c>
      <c r="F256" s="8">
        <v>46054</v>
      </c>
      <c r="G256" s="15">
        <v>50000</v>
      </c>
      <c r="H256" s="15">
        <v>0</v>
      </c>
      <c r="I256" s="15">
        <f t="shared" si="80"/>
        <v>50000</v>
      </c>
      <c r="J256" s="15">
        <f>+VLOOKUP(A256,'[1]REPORTE NOMINA PERSONAL TEM (2)'!A$2:K$277,8,0)</f>
        <v>1435</v>
      </c>
      <c r="K256" s="15">
        <f>+VLOOKUP(A256,'[1]REPORTE NOMINA PERSONAL TEM (2)'!A$1:K$277,9,0)</f>
        <v>1854</v>
      </c>
      <c r="L256" s="15">
        <f>+VLOOKUP(A256,'[1]REPORTE NOMINA PERSONAL TEM (2)'!A$2:K$277,10,0)</f>
        <v>1520</v>
      </c>
      <c r="M256" s="15">
        <f>+VLOOKUP(A256,'[1]REPORTE NOMINA PERSONAL TEM (2)'!$A$1:$K$277,11,0)</f>
        <v>25</v>
      </c>
      <c r="N256" s="15">
        <f t="shared" si="81"/>
        <v>4834</v>
      </c>
      <c r="O256" s="15">
        <f t="shared" si="82"/>
        <v>45166</v>
      </c>
      <c r="P256" s="5"/>
      <c r="Q256" s="5"/>
      <c r="R256" s="12"/>
      <c r="S256" s="12"/>
      <c r="T256" s="12"/>
      <c r="U256" s="12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 s="12"/>
      <c r="AJ256" s="12"/>
      <c r="AK256" s="12"/>
      <c r="AL256" s="12"/>
      <c r="AM256"/>
      <c r="AN256" s="12"/>
      <c r="AO256" s="12"/>
    </row>
    <row r="257" spans="1:41" ht="12" customHeight="1" x14ac:dyDescent="0.25">
      <c r="A257" s="5" t="s">
        <v>240</v>
      </c>
      <c r="B257" s="5" t="s">
        <v>8</v>
      </c>
      <c r="C257" s="5" t="s">
        <v>255</v>
      </c>
      <c r="D257" s="5" t="s">
        <v>253</v>
      </c>
      <c r="E257" s="8">
        <v>45778</v>
      </c>
      <c r="F257" s="8">
        <v>45962</v>
      </c>
      <c r="G257" s="15">
        <v>50000</v>
      </c>
      <c r="H257" s="15">
        <v>0</v>
      </c>
      <c r="I257" s="15">
        <f t="shared" si="80"/>
        <v>50000</v>
      </c>
      <c r="J257" s="15">
        <f>+VLOOKUP(A257,'[1]REPORTE NOMINA PERSONAL TEM (2)'!A$2:K$277,8,0)</f>
        <v>1435</v>
      </c>
      <c r="K257" s="15">
        <f>+VLOOKUP(A257,'[1]REPORTE NOMINA PERSONAL TEM (2)'!A$1:K$277,9,0)</f>
        <v>1854</v>
      </c>
      <c r="L257" s="15">
        <f>+VLOOKUP(A257,'[1]REPORTE NOMINA PERSONAL TEM (2)'!A$2:K$277,10,0)</f>
        <v>1520</v>
      </c>
      <c r="M257" s="15">
        <f>+VLOOKUP(A257,'[1]REPORTE NOMINA PERSONAL TEM (2)'!$A$1:$K$277,11,0)</f>
        <v>1665.49</v>
      </c>
      <c r="N257" s="15">
        <f t="shared" si="81"/>
        <v>6474.49</v>
      </c>
      <c r="O257" s="15">
        <f t="shared" si="82"/>
        <v>43525.51</v>
      </c>
      <c r="P257" s="5"/>
      <c r="Q257" s="5"/>
      <c r="R257" s="12"/>
      <c r="S257" s="12"/>
      <c r="T257" s="12"/>
      <c r="U257" s="12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 s="12"/>
      <c r="AJ257" s="12"/>
      <c r="AK257" s="12"/>
      <c r="AL257" s="12"/>
      <c r="AM257"/>
      <c r="AN257" s="12"/>
      <c r="AO257" s="12"/>
    </row>
    <row r="258" spans="1:41" ht="12" customHeight="1" x14ac:dyDescent="0.25">
      <c r="A258" s="5" t="s">
        <v>242</v>
      </c>
      <c r="B258" s="5" t="s">
        <v>8</v>
      </c>
      <c r="C258" s="5" t="s">
        <v>255</v>
      </c>
      <c r="D258" s="5" t="s">
        <v>254</v>
      </c>
      <c r="E258" s="8">
        <v>45839</v>
      </c>
      <c r="F258" s="8">
        <v>46023</v>
      </c>
      <c r="G258" s="15">
        <v>50000</v>
      </c>
      <c r="H258" s="15">
        <v>0</v>
      </c>
      <c r="I258" s="15">
        <f t="shared" si="80"/>
        <v>50000</v>
      </c>
      <c r="J258" s="15">
        <f>+VLOOKUP(A258,'[1]REPORTE NOMINA PERSONAL TEM (2)'!A$2:K$277,8,0)</f>
        <v>1435</v>
      </c>
      <c r="K258" s="15">
        <f>+VLOOKUP(A258,'[1]REPORTE NOMINA PERSONAL TEM (2)'!A$1:K$277,9,0)</f>
        <v>1854</v>
      </c>
      <c r="L258" s="15">
        <f>+VLOOKUP(A258,'[1]REPORTE NOMINA PERSONAL TEM (2)'!A$2:K$277,10,0)</f>
        <v>1520</v>
      </c>
      <c r="M258" s="15">
        <f>+VLOOKUP(A258,'[1]REPORTE NOMINA PERSONAL TEM (2)'!$A$1:$K$277,11,0)</f>
        <v>25</v>
      </c>
      <c r="N258" s="15">
        <f t="shared" si="81"/>
        <v>4834</v>
      </c>
      <c r="O258" s="15">
        <f t="shared" si="82"/>
        <v>45166</v>
      </c>
      <c r="P258" s="5"/>
      <c r="Q258" s="5"/>
      <c r="R258" s="12"/>
      <c r="S258" s="12"/>
      <c r="T258" s="12"/>
      <c r="U258" s="12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 s="12"/>
      <c r="AJ258" s="12"/>
      <c r="AK258" s="12"/>
      <c r="AL258" s="12"/>
      <c r="AM258"/>
      <c r="AN258" s="12"/>
      <c r="AO258" s="12"/>
    </row>
    <row r="259" spans="1:41" ht="12" customHeight="1" x14ac:dyDescent="0.25">
      <c r="A259" s="5" t="s">
        <v>244</v>
      </c>
      <c r="B259" s="5" t="s">
        <v>8</v>
      </c>
      <c r="C259" s="5" t="s">
        <v>255</v>
      </c>
      <c r="D259" s="5" t="s">
        <v>253</v>
      </c>
      <c r="E259" s="8">
        <v>45839</v>
      </c>
      <c r="F259" s="8">
        <v>46023</v>
      </c>
      <c r="G259" s="15">
        <v>50000</v>
      </c>
      <c r="H259" s="15">
        <v>0</v>
      </c>
      <c r="I259" s="15">
        <f t="shared" si="80"/>
        <v>50000</v>
      </c>
      <c r="J259" s="15">
        <f>+VLOOKUP(A259,'[1]REPORTE NOMINA PERSONAL TEM (2)'!A$2:K$277,8,0)</f>
        <v>1435</v>
      </c>
      <c r="K259" s="15">
        <f>+VLOOKUP(A259,'[1]REPORTE NOMINA PERSONAL TEM (2)'!A$1:K$277,9,0)</f>
        <v>1596.68</v>
      </c>
      <c r="L259" s="15">
        <f>+VLOOKUP(A259,'[1]REPORTE NOMINA PERSONAL TEM (2)'!A$2:K$277,10,0)</f>
        <v>1520</v>
      </c>
      <c r="M259" s="15">
        <f>+VLOOKUP(A259,'[1]REPORTE NOMINA PERSONAL TEM (2)'!$A$1:$K$277,11,0)</f>
        <v>26312.46</v>
      </c>
      <c r="N259" s="15">
        <f t="shared" si="81"/>
        <v>30864.14</v>
      </c>
      <c r="O259" s="15">
        <f t="shared" si="82"/>
        <v>19135.86</v>
      </c>
      <c r="P259" s="5"/>
      <c r="Q259" s="5"/>
      <c r="R259" s="12"/>
      <c r="S259" s="12"/>
      <c r="T259" s="12"/>
      <c r="U259" s="12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 s="12"/>
      <c r="AJ259" s="12"/>
      <c r="AK259" s="12"/>
      <c r="AL259" s="12"/>
      <c r="AM259" s="12"/>
      <c r="AN259" s="12"/>
      <c r="AO259" s="12"/>
    </row>
    <row r="260" spans="1:41" ht="12" customHeight="1" thickBot="1" x14ac:dyDescent="0.3">
      <c r="D260" s="24">
        <v>11</v>
      </c>
      <c r="E260" s="19"/>
      <c r="F260" s="19"/>
      <c r="G260" s="19">
        <f t="shared" ref="G260:O260" si="83">SUM(G249:G259)</f>
        <v>550000</v>
      </c>
      <c r="H260" s="19">
        <f t="shared" si="83"/>
        <v>0</v>
      </c>
      <c r="I260" s="19">
        <f t="shared" si="83"/>
        <v>550000</v>
      </c>
      <c r="J260" s="19">
        <f t="shared" si="83"/>
        <v>15785</v>
      </c>
      <c r="K260" s="19">
        <f t="shared" si="83"/>
        <v>20136.68</v>
      </c>
      <c r="L260" s="19">
        <f t="shared" si="83"/>
        <v>16720</v>
      </c>
      <c r="M260" s="19">
        <f t="shared" si="83"/>
        <v>74373.95</v>
      </c>
      <c r="N260" s="19">
        <f t="shared" si="83"/>
        <v>127015.63</v>
      </c>
      <c r="O260" s="19">
        <f t="shared" si="83"/>
        <v>422984.37</v>
      </c>
      <c r="P260" s="5"/>
      <c r="Q260" s="5"/>
      <c r="R260" s="12"/>
      <c r="S260" s="12"/>
      <c r="T260" s="12"/>
      <c r="U260" s="12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 s="12"/>
      <c r="AJ260" s="12"/>
      <c r="AK260" s="12"/>
      <c r="AL260" s="12"/>
      <c r="AM260" s="12"/>
      <c r="AN260" s="12"/>
      <c r="AO260" s="12"/>
    </row>
    <row r="261" spans="1:41" ht="12" customHeight="1" x14ac:dyDescent="0.25">
      <c r="H261" s="5"/>
      <c r="J261" s="5"/>
      <c r="K261" s="5"/>
      <c r="L261" s="5"/>
      <c r="M261" s="5"/>
      <c r="P261" s="5"/>
      <c r="Q261" s="5"/>
      <c r="R261" s="12"/>
      <c r="S261" s="12"/>
      <c r="T261" s="12"/>
      <c r="U261" s="12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 s="12"/>
      <c r="AJ261" s="12"/>
      <c r="AK261" s="12"/>
      <c r="AL261" s="12"/>
      <c r="AM261"/>
      <c r="AN261" s="12"/>
      <c r="AO261" s="12"/>
    </row>
    <row r="262" spans="1:41" ht="12" customHeight="1" x14ac:dyDescent="0.25">
      <c r="H262" s="5"/>
      <c r="J262" s="5"/>
      <c r="K262" s="5"/>
      <c r="L262" s="5"/>
      <c r="M262" s="5"/>
      <c r="P262" s="5"/>
      <c r="Q262" s="5"/>
      <c r="R262" s="12"/>
      <c r="S262" s="12"/>
      <c r="T262" s="12"/>
      <c r="U262" s="1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 s="12"/>
      <c r="AJ262" s="12"/>
      <c r="AK262" s="12"/>
      <c r="AL262" s="12"/>
      <c r="AM262" s="12"/>
      <c r="AN262" s="12"/>
      <c r="AO262" s="12"/>
    </row>
    <row r="263" spans="1:41" ht="12" customHeight="1" x14ac:dyDescent="0.25">
      <c r="A263" s="11" t="s">
        <v>248</v>
      </c>
      <c r="E263" s="8"/>
      <c r="F263" s="8"/>
      <c r="G263" s="15"/>
      <c r="H263" s="15"/>
      <c r="I263" s="15"/>
      <c r="J263" s="15"/>
      <c r="K263" s="15"/>
      <c r="L263" s="15"/>
      <c r="M263" s="15"/>
      <c r="N263" s="15"/>
      <c r="O263" s="15"/>
      <c r="P263" s="5"/>
      <c r="Q263" s="5"/>
      <c r="R263" s="12"/>
      <c r="S263" s="12"/>
      <c r="T263" s="12"/>
      <c r="U263" s="12"/>
      <c r="V263"/>
      <c r="W263"/>
      <c r="X263"/>
      <c r="Y263"/>
      <c r="Z263"/>
      <c r="AA263"/>
      <c r="AB263"/>
      <c r="AC263"/>
      <c r="AD263"/>
      <c r="AE263"/>
      <c r="AF263"/>
      <c r="AG263"/>
      <c r="AH263"/>
      <c r="AI263" s="12"/>
      <c r="AJ263" s="12"/>
      <c r="AK263" s="12"/>
      <c r="AL263" s="12"/>
      <c r="AM263"/>
      <c r="AN263" s="12"/>
      <c r="AO263" s="12"/>
    </row>
    <row r="264" spans="1:41" ht="12" customHeight="1" x14ac:dyDescent="0.25">
      <c r="A264" s="21" t="s">
        <v>309</v>
      </c>
      <c r="B264" s="21" t="s">
        <v>320</v>
      </c>
      <c r="C264" s="21" t="s">
        <v>310</v>
      </c>
      <c r="D264" s="21" t="s">
        <v>311</v>
      </c>
      <c r="E264" s="21" t="s">
        <v>312</v>
      </c>
      <c r="F264" s="21" t="s">
        <v>313</v>
      </c>
      <c r="G264" s="22" t="s">
        <v>314</v>
      </c>
      <c r="H264" s="22" t="s">
        <v>315</v>
      </c>
      <c r="I264" s="22" t="s">
        <v>316</v>
      </c>
      <c r="J264" s="22" t="s">
        <v>0</v>
      </c>
      <c r="K264" s="22" t="s">
        <v>1</v>
      </c>
      <c r="L264" s="22" t="s">
        <v>2</v>
      </c>
      <c r="M264" s="22" t="s">
        <v>317</v>
      </c>
      <c r="N264" s="22" t="s">
        <v>318</v>
      </c>
      <c r="O264" s="22" t="s">
        <v>319</v>
      </c>
      <c r="P264" s="5"/>
      <c r="Q264" s="5"/>
      <c r="R264" s="12"/>
      <c r="S264" s="12"/>
      <c r="T264" s="12"/>
      <c r="U264" s="12"/>
      <c r="V264"/>
      <c r="W264"/>
      <c r="X264"/>
      <c r="Y264"/>
      <c r="Z264"/>
      <c r="AA264"/>
      <c r="AB264"/>
      <c r="AC264"/>
      <c r="AD264"/>
      <c r="AE264"/>
      <c r="AF264"/>
      <c r="AG264"/>
      <c r="AH264"/>
      <c r="AI264" s="12"/>
      <c r="AJ264" s="12"/>
      <c r="AK264" s="12"/>
      <c r="AL264" s="12"/>
      <c r="AM264"/>
      <c r="AN264" s="12"/>
      <c r="AO264" s="12"/>
    </row>
    <row r="265" spans="1:41" ht="12" customHeight="1" x14ac:dyDescent="0.25">
      <c r="A265" s="5" t="s">
        <v>249</v>
      </c>
      <c r="B265" s="5" t="s">
        <v>5</v>
      </c>
      <c r="C265" s="5" t="s">
        <v>255</v>
      </c>
      <c r="D265" s="5" t="s">
        <v>253</v>
      </c>
      <c r="E265" s="8">
        <v>45717</v>
      </c>
      <c r="F265" s="8">
        <v>45901</v>
      </c>
      <c r="G265" s="15">
        <v>80000</v>
      </c>
      <c r="H265" s="15">
        <v>0</v>
      </c>
      <c r="I265" s="15">
        <f t="shared" ref="I265:I266" si="84">+G265+H265</f>
        <v>80000</v>
      </c>
      <c r="J265" s="15">
        <f>+VLOOKUP(A265,'[1]REPORTE NOMINA PERSONAL TEM (2)'!A$2:K$277,8,0)</f>
        <v>2296</v>
      </c>
      <c r="K265" s="15">
        <f>+VLOOKUP(A265,'[1]REPORTE NOMINA PERSONAL TEM (2)'!A$1:K$277,9,0)</f>
        <v>7400.87</v>
      </c>
      <c r="L265" s="15">
        <f>+VLOOKUP(A265,'[1]REPORTE NOMINA PERSONAL TEM (2)'!A$2:K$277,10,0)</f>
        <v>2432</v>
      </c>
      <c r="M265" s="15">
        <f>+VLOOKUP(A265,'[1]REPORTE NOMINA PERSONAL TEM (2)'!$A$1:$K$277,11,0)</f>
        <v>25</v>
      </c>
      <c r="N265" s="15">
        <f t="shared" ref="N265:N266" si="85">+J265+K265+M265+L265</f>
        <v>12153.869999999999</v>
      </c>
      <c r="O265" s="15">
        <f t="shared" ref="O265:O266" si="86">+I265-N265</f>
        <v>67846.13</v>
      </c>
      <c r="P265" s="5"/>
      <c r="Q265" s="5"/>
      <c r="R265" s="12"/>
      <c r="S265" s="12"/>
      <c r="T265" s="12"/>
      <c r="U265" s="12"/>
      <c r="V265"/>
      <c r="W265"/>
      <c r="X265"/>
      <c r="Y265"/>
      <c r="Z265"/>
      <c r="AA265"/>
      <c r="AB265"/>
      <c r="AC265"/>
      <c r="AD265"/>
      <c r="AE265"/>
      <c r="AF265"/>
      <c r="AG265"/>
      <c r="AH265"/>
      <c r="AI265" s="12"/>
      <c r="AJ265" s="12"/>
      <c r="AK265" s="12"/>
      <c r="AL265" s="12"/>
      <c r="AM265"/>
      <c r="AN265" s="12"/>
      <c r="AO265" s="12"/>
    </row>
    <row r="266" spans="1:41" ht="12" customHeight="1" x14ac:dyDescent="0.25">
      <c r="A266" s="5" t="s">
        <v>250</v>
      </c>
      <c r="B266" s="5" t="s">
        <v>108</v>
      </c>
      <c r="C266" s="5" t="s">
        <v>255</v>
      </c>
      <c r="D266" s="5" t="s">
        <v>253</v>
      </c>
      <c r="E266" s="8">
        <v>45717</v>
      </c>
      <c r="F266" s="8">
        <v>45901</v>
      </c>
      <c r="G266" s="15">
        <v>70000</v>
      </c>
      <c r="H266" s="15">
        <v>0</v>
      </c>
      <c r="I266" s="15">
        <f t="shared" si="84"/>
        <v>70000</v>
      </c>
      <c r="J266" s="15">
        <f>+VLOOKUP(A266,'[1]REPORTE NOMINA PERSONAL TEM (2)'!A$2:K$277,8,0)</f>
        <v>2009</v>
      </c>
      <c r="K266" s="15">
        <f>+VLOOKUP(A266,'[1]REPORTE NOMINA PERSONAL TEM (2)'!A$1:K$277,9,0)</f>
        <v>5368.48</v>
      </c>
      <c r="L266" s="15">
        <f>+VLOOKUP(A266,'[1]REPORTE NOMINA PERSONAL TEM (2)'!A$2:K$277,10,0)</f>
        <v>2128</v>
      </c>
      <c r="M266" s="15">
        <f>+VLOOKUP(A266,'[1]REPORTE NOMINA PERSONAL TEM (2)'!$A$1:$K$277,11,0)</f>
        <v>25</v>
      </c>
      <c r="N266" s="15">
        <f t="shared" si="85"/>
        <v>9530.48</v>
      </c>
      <c r="O266" s="15">
        <f t="shared" si="86"/>
        <v>60469.520000000004</v>
      </c>
      <c r="P266" s="5"/>
      <c r="Q266" s="5"/>
      <c r="R266" s="12"/>
      <c r="S266" s="12"/>
      <c r="T266" s="12"/>
      <c r="U266" s="12"/>
      <c r="V266"/>
      <c r="W266"/>
      <c r="X266"/>
      <c r="Y266"/>
      <c r="Z266"/>
      <c r="AA266"/>
      <c r="AB266"/>
      <c r="AC266"/>
      <c r="AD266"/>
      <c r="AE266"/>
      <c r="AF266"/>
      <c r="AG266"/>
      <c r="AH266"/>
      <c r="AI266" s="12"/>
      <c r="AJ266" s="12"/>
      <c r="AK266" s="12"/>
      <c r="AL266" s="12"/>
      <c r="AM266"/>
      <c r="AN266" s="12"/>
      <c r="AO266" s="12"/>
    </row>
    <row r="267" spans="1:41" ht="12" customHeight="1" thickBot="1" x14ac:dyDescent="0.3">
      <c r="D267" s="24">
        <v>2</v>
      </c>
      <c r="E267" s="19"/>
      <c r="F267" s="19"/>
      <c r="G267" s="19">
        <f>SUM(G265:G266)</f>
        <v>150000</v>
      </c>
      <c r="H267" s="19">
        <f t="shared" ref="H267:O267" si="87">SUM(H265:H266)</f>
        <v>0</v>
      </c>
      <c r="I267" s="19">
        <f t="shared" si="87"/>
        <v>150000</v>
      </c>
      <c r="J267" s="19">
        <f t="shared" si="87"/>
        <v>4305</v>
      </c>
      <c r="K267" s="19">
        <f t="shared" si="87"/>
        <v>12769.349999999999</v>
      </c>
      <c r="L267" s="19">
        <f t="shared" si="87"/>
        <v>4560</v>
      </c>
      <c r="M267" s="19">
        <f t="shared" si="87"/>
        <v>50</v>
      </c>
      <c r="N267" s="19">
        <f t="shared" si="87"/>
        <v>21684.35</v>
      </c>
      <c r="O267" s="19">
        <f t="shared" si="87"/>
        <v>128315.65000000001</v>
      </c>
      <c r="P267" s="5"/>
      <c r="Q267" s="5"/>
      <c r="R267" s="12"/>
      <c r="S267" s="12"/>
      <c r="T267" s="12"/>
      <c r="U267" s="12"/>
      <c r="V267"/>
      <c r="W267"/>
      <c r="X267"/>
      <c r="Y267"/>
      <c r="Z267"/>
      <c r="AA267"/>
      <c r="AB267"/>
      <c r="AC267"/>
      <c r="AD267"/>
      <c r="AE267"/>
      <c r="AF267"/>
      <c r="AG267"/>
      <c r="AH267"/>
      <c r="AI267" s="12"/>
      <c r="AJ267" s="12"/>
      <c r="AK267" s="12"/>
      <c r="AL267" s="12"/>
      <c r="AM267"/>
      <c r="AN267" s="12"/>
      <c r="AO267" s="12"/>
    </row>
    <row r="268" spans="1:41" ht="12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5"/>
      <c r="Q268" s="5"/>
      <c r="R268" s="12"/>
      <c r="S268" s="12"/>
      <c r="T268" s="12"/>
      <c r="U268" s="12"/>
      <c r="V268"/>
      <c r="W268"/>
      <c r="X268"/>
      <c r="Y268"/>
      <c r="Z268"/>
      <c r="AA268"/>
      <c r="AB268"/>
      <c r="AC268"/>
      <c r="AD268"/>
      <c r="AE268"/>
      <c r="AF268"/>
      <c r="AG268"/>
      <c r="AH268"/>
      <c r="AI268" s="12"/>
      <c r="AJ268" s="12"/>
      <c r="AK268" s="12"/>
      <c r="AL268" s="12"/>
      <c r="AM268" s="12"/>
      <c r="AN268" s="12"/>
      <c r="AO268" s="12"/>
    </row>
    <row r="269" spans="1:41" ht="12" customHeight="1" x14ac:dyDescent="0.25">
      <c r="E269" s="8"/>
      <c r="F269" s="8"/>
      <c r="G269" s="15"/>
      <c r="H269" s="15"/>
      <c r="I269" s="15"/>
      <c r="J269" s="15"/>
      <c r="K269" s="15"/>
      <c r="L269" s="15"/>
      <c r="M269" s="15"/>
      <c r="N269" s="15"/>
      <c r="O269" s="15"/>
      <c r="P269" s="5"/>
      <c r="Q269" s="5"/>
      <c r="R269" s="12"/>
      <c r="S269" s="12"/>
      <c r="T269" s="12"/>
      <c r="U269" s="12"/>
      <c r="V269"/>
      <c r="W269"/>
      <c r="X269"/>
      <c r="Y269"/>
      <c r="Z269"/>
      <c r="AA269"/>
      <c r="AB269"/>
      <c r="AC269"/>
      <c r="AD269"/>
      <c r="AE269"/>
      <c r="AF269"/>
      <c r="AG269"/>
      <c r="AH269"/>
      <c r="AI269" s="12"/>
      <c r="AJ269" s="12"/>
      <c r="AK269" s="12"/>
      <c r="AL269" s="12"/>
      <c r="AM269" s="12"/>
      <c r="AN269" s="12"/>
      <c r="AO269" s="12"/>
    </row>
    <row r="270" spans="1:41" ht="12" customHeight="1" x14ac:dyDescent="0.25">
      <c r="A270" s="11" t="s">
        <v>251</v>
      </c>
      <c r="E270" s="8"/>
      <c r="F270" s="8"/>
      <c r="G270" s="15"/>
      <c r="H270" s="15"/>
      <c r="I270" s="15"/>
      <c r="J270" s="15"/>
      <c r="K270" s="15"/>
      <c r="L270" s="15"/>
      <c r="M270" s="15"/>
      <c r="N270" s="15"/>
      <c r="O270" s="15"/>
      <c r="P270" s="5"/>
      <c r="Q270" s="5"/>
      <c r="R270" s="12"/>
      <c r="S270" s="12"/>
      <c r="T270" s="12"/>
      <c r="U270" s="12"/>
      <c r="V270"/>
      <c r="W270"/>
      <c r="X270"/>
      <c r="Y270"/>
      <c r="Z270"/>
      <c r="AA270"/>
      <c r="AB270"/>
      <c r="AC270"/>
      <c r="AD270"/>
      <c r="AE270"/>
      <c r="AF270"/>
      <c r="AG270"/>
      <c r="AH270"/>
      <c r="AI270" s="12"/>
      <c r="AJ270" s="12"/>
      <c r="AK270" s="12"/>
      <c r="AL270" s="12"/>
      <c r="AM270"/>
      <c r="AN270" s="12"/>
      <c r="AO270" s="12"/>
    </row>
    <row r="271" spans="1:41" ht="12" customHeight="1" x14ac:dyDescent="0.25">
      <c r="A271" s="21" t="s">
        <v>309</v>
      </c>
      <c r="B271" s="21" t="s">
        <v>320</v>
      </c>
      <c r="C271" s="21" t="s">
        <v>310</v>
      </c>
      <c r="D271" s="21" t="s">
        <v>311</v>
      </c>
      <c r="E271" s="21" t="s">
        <v>312</v>
      </c>
      <c r="F271" s="21" t="s">
        <v>313</v>
      </c>
      <c r="G271" s="22" t="s">
        <v>314</v>
      </c>
      <c r="H271" s="22" t="s">
        <v>315</v>
      </c>
      <c r="I271" s="22" t="s">
        <v>316</v>
      </c>
      <c r="J271" s="22" t="s">
        <v>0</v>
      </c>
      <c r="K271" s="22" t="s">
        <v>1</v>
      </c>
      <c r="L271" s="22" t="s">
        <v>2</v>
      </c>
      <c r="M271" s="22" t="s">
        <v>317</v>
      </c>
      <c r="N271" s="22" t="s">
        <v>318</v>
      </c>
      <c r="O271" s="22" t="s">
        <v>319</v>
      </c>
      <c r="P271" s="5"/>
      <c r="Q271" s="5"/>
      <c r="R271" s="12"/>
      <c r="S271" s="12"/>
      <c r="T271" s="12"/>
      <c r="U271" s="12"/>
      <c r="V271"/>
      <c r="W271"/>
      <c r="X271"/>
      <c r="Y271"/>
      <c r="Z271"/>
      <c r="AA271"/>
      <c r="AB271"/>
      <c r="AC271"/>
      <c r="AD271"/>
      <c r="AE271"/>
      <c r="AF271"/>
      <c r="AG271"/>
      <c r="AH271"/>
      <c r="AI271" s="12"/>
      <c r="AJ271" s="12"/>
      <c r="AK271" s="12"/>
      <c r="AL271" s="12"/>
      <c r="AM271"/>
      <c r="AN271" s="12"/>
      <c r="AO271" s="12"/>
    </row>
    <row r="272" spans="1:41" ht="12" customHeight="1" x14ac:dyDescent="0.25">
      <c r="A272" s="5" t="s">
        <v>252</v>
      </c>
      <c r="B272" s="5" t="s">
        <v>174</v>
      </c>
      <c r="C272" s="5" t="s">
        <v>255</v>
      </c>
      <c r="D272" s="5" t="s">
        <v>253</v>
      </c>
      <c r="E272" s="8">
        <v>45778</v>
      </c>
      <c r="F272" s="8">
        <v>45962</v>
      </c>
      <c r="G272" s="15">
        <v>128000</v>
      </c>
      <c r="H272" s="15">
        <v>0</v>
      </c>
      <c r="I272" s="15">
        <f t="shared" ref="I272" si="88">+G272+H272</f>
        <v>128000</v>
      </c>
      <c r="J272" s="15">
        <f>+VLOOKUP(A272,'[1]REPORTE NOMINA PERSONAL TEM (2)'!A$2:K$277,8,0)</f>
        <v>3673.6</v>
      </c>
      <c r="K272" s="15">
        <f>+VLOOKUP(A272,'[1]REPORTE NOMINA PERSONAL TEM (2)'!A$1:K$277,9,0)</f>
        <v>18691.669999999998</v>
      </c>
      <c r="L272" s="15">
        <f>+VLOOKUP(A272,'[1]REPORTE NOMINA PERSONAL TEM (2)'!A$2:K$277,10,0)</f>
        <v>3891.2</v>
      </c>
      <c r="M272" s="15">
        <f>+VLOOKUP(A272,'[1]REPORTE NOMINA PERSONAL TEM (2)'!$A$1:$K$277,11,0)</f>
        <v>10665.49</v>
      </c>
      <c r="N272" s="15">
        <f t="shared" ref="N272" si="89">+J272+K272+M272+L272</f>
        <v>36921.959999999992</v>
      </c>
      <c r="O272" s="15">
        <f t="shared" ref="O272" si="90">+I272-N272</f>
        <v>91078.040000000008</v>
      </c>
      <c r="P272" s="5"/>
      <c r="Q272" s="5"/>
      <c r="R272" s="12"/>
      <c r="S272" s="12"/>
      <c r="T272" s="12"/>
      <c r="U272" s="12"/>
      <c r="V272"/>
      <c r="W272"/>
      <c r="X272"/>
      <c r="Y272"/>
      <c r="Z272"/>
      <c r="AA272"/>
      <c r="AB272"/>
      <c r="AC272"/>
      <c r="AD272"/>
      <c r="AE272"/>
      <c r="AF272"/>
      <c r="AG272"/>
      <c r="AH272"/>
      <c r="AI272" s="12"/>
      <c r="AJ272" s="12"/>
      <c r="AK272" s="12"/>
      <c r="AL272" s="12"/>
      <c r="AM272"/>
      <c r="AN272" s="12"/>
      <c r="AO272" s="12"/>
    </row>
    <row r="273" spans="1:42" ht="12" customHeight="1" thickBot="1" x14ac:dyDescent="0.3">
      <c r="D273" s="24">
        <v>1</v>
      </c>
      <c r="E273" s="19"/>
      <c r="F273" s="19"/>
      <c r="G273" s="19">
        <f>SUM(G272)</f>
        <v>128000</v>
      </c>
      <c r="H273" s="19">
        <f t="shared" ref="H273:O273" si="91">SUM(H272)</f>
        <v>0</v>
      </c>
      <c r="I273" s="19">
        <f t="shared" si="91"/>
        <v>128000</v>
      </c>
      <c r="J273" s="19">
        <f t="shared" si="91"/>
        <v>3673.6</v>
      </c>
      <c r="K273" s="19">
        <f t="shared" si="91"/>
        <v>18691.669999999998</v>
      </c>
      <c r="L273" s="19">
        <f t="shared" si="91"/>
        <v>3891.2</v>
      </c>
      <c r="M273" s="19">
        <f t="shared" si="91"/>
        <v>10665.49</v>
      </c>
      <c r="N273" s="19">
        <f t="shared" si="91"/>
        <v>36921.959999999992</v>
      </c>
      <c r="O273" s="19">
        <f t="shared" si="91"/>
        <v>91078.040000000008</v>
      </c>
      <c r="P273" s="5"/>
      <c r="Q273" s="5"/>
      <c r="R273" s="12"/>
      <c r="S273" s="12"/>
      <c r="T273" s="12"/>
      <c r="U273" s="12"/>
      <c r="V273"/>
      <c r="W273"/>
      <c r="X273"/>
      <c r="Y273"/>
      <c r="Z273"/>
      <c r="AA273"/>
      <c r="AB273"/>
      <c r="AC273"/>
      <c r="AD273"/>
      <c r="AE273"/>
      <c r="AF273"/>
      <c r="AG273"/>
      <c r="AH273"/>
      <c r="AI273" s="12"/>
      <c r="AJ273" s="12"/>
      <c r="AK273"/>
      <c r="AL273" s="12"/>
      <c r="AM273"/>
      <c r="AN273" s="12"/>
      <c r="AO273" s="12"/>
    </row>
    <row r="274" spans="1:42" ht="12" customHeight="1" x14ac:dyDescent="0.25">
      <c r="E274" s="8"/>
      <c r="F274" s="8"/>
      <c r="G274" s="15"/>
      <c r="H274" s="15"/>
      <c r="I274" s="15"/>
      <c r="J274" s="15"/>
      <c r="K274" s="15"/>
      <c r="L274" s="15"/>
      <c r="M274" s="15"/>
      <c r="N274" s="15"/>
      <c r="O274" s="15"/>
      <c r="P274" s="5"/>
      <c r="Q274" s="5"/>
      <c r="R274" s="12"/>
      <c r="S274" s="12"/>
      <c r="T274" s="12"/>
      <c r="U274" s="12"/>
      <c r="V274"/>
      <c r="W274"/>
      <c r="X274"/>
      <c r="Y274"/>
      <c r="Z274"/>
      <c r="AA274"/>
      <c r="AB274"/>
      <c r="AC274"/>
      <c r="AD274"/>
      <c r="AE274"/>
      <c r="AF274"/>
      <c r="AG274"/>
      <c r="AH274"/>
      <c r="AI274" s="12"/>
      <c r="AJ274" s="12"/>
      <c r="AK274" s="12"/>
      <c r="AL274" s="12"/>
      <c r="AM274" s="12"/>
      <c r="AN274" s="12"/>
      <c r="AO274" s="12"/>
    </row>
    <row r="275" spans="1:42" ht="12" customHeight="1" x14ac:dyDescent="0.25">
      <c r="H275" s="5"/>
      <c r="J275" s="5"/>
      <c r="K275" s="5"/>
      <c r="L275" s="5"/>
      <c r="M275" s="5"/>
      <c r="P275" s="5"/>
      <c r="Q275" s="5"/>
      <c r="R275" s="12"/>
      <c r="S275" s="12"/>
      <c r="T275" s="12"/>
      <c r="U275" s="12"/>
      <c r="V275"/>
      <c r="W275"/>
      <c r="X275"/>
      <c r="Y275"/>
      <c r="Z275"/>
      <c r="AA275"/>
      <c r="AB275"/>
      <c r="AC275"/>
      <c r="AD275"/>
      <c r="AE275"/>
      <c r="AF275"/>
      <c r="AG275"/>
      <c r="AH275"/>
      <c r="AI275" s="12"/>
      <c r="AJ275" s="12"/>
      <c r="AK275" s="12"/>
      <c r="AL275" s="12"/>
      <c r="AM275"/>
      <c r="AN275" s="12"/>
      <c r="AO275" s="12"/>
    </row>
    <row r="276" spans="1:42" ht="12" customHeight="1" x14ac:dyDescent="0.25">
      <c r="H276" s="5"/>
      <c r="J276" s="5"/>
      <c r="K276" s="5"/>
      <c r="L276" s="5"/>
      <c r="M276" s="5"/>
      <c r="P276" s="5"/>
      <c r="Q276" s="5"/>
      <c r="R276" s="12"/>
      <c r="S276" s="12"/>
      <c r="T276" s="12"/>
      <c r="U276" s="12"/>
      <c r="V276"/>
      <c r="W276"/>
      <c r="X276"/>
      <c r="Y276"/>
      <c r="Z276"/>
      <c r="AA276"/>
      <c r="AB276"/>
      <c r="AC276"/>
      <c r="AD276"/>
      <c r="AE276"/>
      <c r="AF276"/>
      <c r="AG276"/>
      <c r="AH276"/>
      <c r="AI276" s="12"/>
      <c r="AJ276" s="12"/>
      <c r="AK276" s="12"/>
      <c r="AL276" s="12"/>
      <c r="AM276"/>
      <c r="AN276" s="12"/>
      <c r="AO276" s="12"/>
    </row>
    <row r="277" spans="1:42" ht="12" customHeight="1" x14ac:dyDescent="0.25">
      <c r="A277" s="11" t="s">
        <v>114</v>
      </c>
      <c r="H277" s="5"/>
      <c r="J277" s="5"/>
      <c r="K277" s="5"/>
      <c r="L277" s="5"/>
      <c r="M277" s="5"/>
      <c r="P277" s="5"/>
      <c r="Q277" s="5"/>
      <c r="R277" s="12"/>
      <c r="S277" s="12"/>
      <c r="T277" s="12"/>
      <c r="U277" s="12"/>
      <c r="V277"/>
      <c r="W277"/>
      <c r="X277"/>
      <c r="Y277"/>
      <c r="Z277"/>
      <c r="AA277"/>
      <c r="AB277"/>
      <c r="AC277"/>
      <c r="AD277"/>
      <c r="AE277"/>
      <c r="AF277"/>
      <c r="AG277"/>
      <c r="AH277"/>
      <c r="AI277" s="12"/>
      <c r="AJ277" s="12"/>
      <c r="AK277" s="12"/>
      <c r="AL277" s="12"/>
      <c r="AM277"/>
      <c r="AN277" s="12"/>
      <c r="AO277" s="12"/>
    </row>
    <row r="278" spans="1:42" ht="15" x14ac:dyDescent="0.25">
      <c r="A278" s="21" t="s">
        <v>309</v>
      </c>
      <c r="B278" s="21" t="s">
        <v>320</v>
      </c>
      <c r="C278" s="21" t="s">
        <v>310</v>
      </c>
      <c r="D278" s="21" t="s">
        <v>311</v>
      </c>
      <c r="E278" s="21" t="s">
        <v>312</v>
      </c>
      <c r="F278" s="21" t="s">
        <v>313</v>
      </c>
      <c r="G278" s="22" t="s">
        <v>314</v>
      </c>
      <c r="H278" s="22" t="s">
        <v>315</v>
      </c>
      <c r="I278" s="22" t="s">
        <v>316</v>
      </c>
      <c r="J278" s="22" t="s">
        <v>0</v>
      </c>
      <c r="K278" s="22" t="s">
        <v>1</v>
      </c>
      <c r="L278" s="22" t="s">
        <v>2</v>
      </c>
      <c r="M278" s="22" t="s">
        <v>317</v>
      </c>
      <c r="N278" s="22" t="s">
        <v>318</v>
      </c>
      <c r="O278" s="22" t="s">
        <v>319</v>
      </c>
      <c r="Q278" s="5"/>
      <c r="R278" s="12"/>
      <c r="S278" s="12"/>
      <c r="T278" s="12"/>
      <c r="U278" s="12"/>
      <c r="V278"/>
      <c r="W278"/>
      <c r="X278"/>
      <c r="Y278"/>
      <c r="Z278"/>
      <c r="AA278"/>
      <c r="AB278"/>
      <c r="AC278"/>
      <c r="AD278"/>
      <c r="AE278"/>
      <c r="AF278"/>
      <c r="AG278"/>
      <c r="AH278"/>
      <c r="AI278" s="12"/>
      <c r="AJ278" s="12"/>
      <c r="AK278"/>
      <c r="AL278" s="12"/>
      <c r="AM278"/>
      <c r="AN278" s="12"/>
      <c r="AO278" s="12"/>
    </row>
    <row r="279" spans="1:42" ht="15" x14ac:dyDescent="0.25">
      <c r="A279" s="5" t="s">
        <v>256</v>
      </c>
      <c r="B279" s="5" t="s">
        <v>8</v>
      </c>
      <c r="C279" s="5" t="s">
        <v>255</v>
      </c>
      <c r="D279" s="5" t="s">
        <v>254</v>
      </c>
      <c r="E279" s="8">
        <v>45870</v>
      </c>
      <c r="F279" s="8">
        <v>46054</v>
      </c>
      <c r="G279" s="15">
        <v>50000</v>
      </c>
      <c r="H279" s="15">
        <v>0</v>
      </c>
      <c r="I279" s="15">
        <f t="shared" ref="I279:I281" si="92">+G279+H279</f>
        <v>50000</v>
      </c>
      <c r="J279" s="15">
        <f>+VLOOKUP(A279,'[1]REPORTE NOMINA PERSONAL TEM (2)'!A$2:K$277,8,0)</f>
        <v>1435</v>
      </c>
      <c r="K279" s="15">
        <f>+VLOOKUP(A279,'[1]REPORTE NOMINA PERSONAL TEM (2)'!A$1:K$277,9,0)</f>
        <v>1854</v>
      </c>
      <c r="L279" s="15">
        <f>+VLOOKUP(A279,'[1]REPORTE NOMINA PERSONAL TEM (2)'!A$2:K$277,10,0)</f>
        <v>1520</v>
      </c>
      <c r="M279" s="15">
        <f>+VLOOKUP(A279,'[1]REPORTE NOMINA PERSONAL TEM (2)'!$A$1:$K$277,11,0)</f>
        <v>25</v>
      </c>
      <c r="N279" s="15">
        <f t="shared" ref="N279:N281" si="93">+J279+K279+M279+L279</f>
        <v>4834</v>
      </c>
      <c r="O279" s="15">
        <f t="shared" ref="O279:O281" si="94">+I279-N279</f>
        <v>45166</v>
      </c>
      <c r="P279" s="5"/>
      <c r="Q279" s="5"/>
      <c r="R279" s="12"/>
      <c r="S279" s="12"/>
      <c r="T279" s="12"/>
      <c r="U279" s="12"/>
      <c r="V279"/>
      <c r="W279"/>
      <c r="X279"/>
      <c r="Y279"/>
      <c r="Z279"/>
      <c r="AA279"/>
      <c r="AB279"/>
      <c r="AC279"/>
      <c r="AD279"/>
      <c r="AE279"/>
      <c r="AF279"/>
      <c r="AG279"/>
      <c r="AH279"/>
      <c r="AI279" s="12"/>
      <c r="AJ279" s="12"/>
      <c r="AK279" s="12"/>
      <c r="AL279" s="12"/>
      <c r="AM279"/>
      <c r="AN279" s="12"/>
      <c r="AO279" s="12"/>
    </row>
    <row r="280" spans="1:42" ht="15" x14ac:dyDescent="0.25">
      <c r="A280" s="5" t="s">
        <v>115</v>
      </c>
      <c r="B280" s="5" t="s">
        <v>6</v>
      </c>
      <c r="C280" s="5" t="s">
        <v>255</v>
      </c>
      <c r="D280" s="5" t="s">
        <v>254</v>
      </c>
      <c r="E280" s="8">
        <v>45717</v>
      </c>
      <c r="F280" s="8">
        <v>45901</v>
      </c>
      <c r="G280" s="15">
        <v>31500</v>
      </c>
      <c r="H280" s="15">
        <v>0</v>
      </c>
      <c r="I280" s="15">
        <f t="shared" si="92"/>
        <v>31500</v>
      </c>
      <c r="J280" s="15">
        <f>+VLOOKUP(A280,'[1]REPORTE NOMINA PERSONAL TEM (2)'!A$2:K$277,8,0)</f>
        <v>904.05</v>
      </c>
      <c r="K280" s="15">
        <f>+VLOOKUP(A280,'[1]REPORTE NOMINA PERSONAL TEM (2)'!A$1:K$277,9,0)</f>
        <v>0</v>
      </c>
      <c r="L280" s="15">
        <f>+VLOOKUP(A280,'[1]REPORTE NOMINA PERSONAL TEM (2)'!A$2:K$277,10,0)</f>
        <v>957.6</v>
      </c>
      <c r="M280" s="15">
        <f>+VLOOKUP(A280,'[1]REPORTE NOMINA PERSONAL TEM (2)'!$A$1:$K$277,11,0)</f>
        <v>425</v>
      </c>
      <c r="N280" s="15">
        <f t="shared" si="93"/>
        <v>2286.65</v>
      </c>
      <c r="O280" s="15">
        <f t="shared" si="94"/>
        <v>29213.35</v>
      </c>
      <c r="P280" s="5"/>
      <c r="Q280" s="5"/>
      <c r="R280" s="12"/>
      <c r="S280" s="12"/>
      <c r="T280" s="12"/>
      <c r="U280" s="12"/>
      <c r="V280"/>
      <c r="W280"/>
      <c r="X280"/>
      <c r="Y280"/>
      <c r="Z280"/>
      <c r="AA280"/>
      <c r="AB280"/>
      <c r="AC280"/>
      <c r="AD280"/>
      <c r="AE280"/>
      <c r="AF280"/>
      <c r="AG280"/>
      <c r="AH280"/>
      <c r="AI280" s="12"/>
      <c r="AJ280" s="12"/>
      <c r="AK280" s="12"/>
      <c r="AL280" s="12"/>
      <c r="AM280"/>
      <c r="AN280" s="12"/>
      <c r="AO280" s="12"/>
      <c r="AP280"/>
    </row>
    <row r="281" spans="1:42" ht="15" x14ac:dyDescent="0.25">
      <c r="A281" s="5" t="s">
        <v>299</v>
      </c>
      <c r="B281" s="1" t="s">
        <v>6</v>
      </c>
      <c r="C281" s="5" t="s">
        <v>255</v>
      </c>
      <c r="D281" s="5" t="s">
        <v>254</v>
      </c>
      <c r="E281" s="8">
        <v>45870</v>
      </c>
      <c r="F281" s="8">
        <v>46054</v>
      </c>
      <c r="G281" s="15">
        <v>31500</v>
      </c>
      <c r="H281" s="15">
        <v>0</v>
      </c>
      <c r="I281" s="15">
        <f t="shared" si="92"/>
        <v>31500</v>
      </c>
      <c r="J281" s="15">
        <f>+VLOOKUP(A281,'[1]REPORTE NOMINA PERSONAL TEM (2)'!A$2:K$277,8,0)</f>
        <v>904.05</v>
      </c>
      <c r="K281" s="15">
        <f>+VLOOKUP(A281,'[1]REPORTE NOMINA PERSONAL TEM (2)'!A$1:K$277,9,0)</f>
        <v>0</v>
      </c>
      <c r="L281" s="15">
        <f>+VLOOKUP(A281,'[1]REPORTE NOMINA PERSONAL TEM (2)'!A$2:K$277,10,0)</f>
        <v>957.6</v>
      </c>
      <c r="M281" s="15">
        <f>+VLOOKUP(A281,'[1]REPORTE NOMINA PERSONAL TEM (2)'!$A$1:$K$277,11,0)</f>
        <v>25175</v>
      </c>
      <c r="N281" s="15">
        <f t="shared" si="93"/>
        <v>27036.649999999998</v>
      </c>
      <c r="O281" s="15">
        <f t="shared" si="94"/>
        <v>4463.3500000000022</v>
      </c>
      <c r="P281" s="5"/>
      <c r="Q281" s="5"/>
      <c r="R281" s="12"/>
      <c r="S281" s="12"/>
      <c r="T281" s="12"/>
      <c r="U281" s="12"/>
      <c r="V281"/>
      <c r="W281"/>
      <c r="X281"/>
      <c r="Y281"/>
      <c r="Z281"/>
      <c r="AA281"/>
      <c r="AB281"/>
      <c r="AC281"/>
      <c r="AD281"/>
      <c r="AE281"/>
      <c r="AF281"/>
      <c r="AG281"/>
      <c r="AH281"/>
      <c r="AI281" s="12"/>
      <c r="AJ281" s="12"/>
      <c r="AK281" s="12"/>
      <c r="AL281" s="12"/>
      <c r="AM281"/>
      <c r="AN281" s="12"/>
      <c r="AO281" s="12"/>
      <c r="AP281"/>
    </row>
    <row r="282" spans="1:42" ht="12" customHeight="1" thickBot="1" x14ac:dyDescent="0.3">
      <c r="B282" s="1"/>
      <c r="D282" s="24">
        <v>3</v>
      </c>
      <c r="E282" s="19"/>
      <c r="F282" s="19"/>
      <c r="G282" s="19">
        <f>SUM(G279:G281)</f>
        <v>113000</v>
      </c>
      <c r="H282" s="19">
        <f t="shared" ref="H282:O282" si="95">SUM(H279:H281)</f>
        <v>0</v>
      </c>
      <c r="I282" s="19">
        <f t="shared" si="95"/>
        <v>113000</v>
      </c>
      <c r="J282" s="19">
        <f t="shared" si="95"/>
        <v>3243.1000000000004</v>
      </c>
      <c r="K282" s="19">
        <f t="shared" si="95"/>
        <v>1854</v>
      </c>
      <c r="L282" s="19">
        <f t="shared" si="95"/>
        <v>3435.2</v>
      </c>
      <c r="M282" s="19">
        <f t="shared" si="95"/>
        <v>25625</v>
      </c>
      <c r="N282" s="19">
        <f t="shared" si="95"/>
        <v>34157.299999999996</v>
      </c>
      <c r="O282" s="19">
        <f t="shared" si="95"/>
        <v>78842.700000000012</v>
      </c>
      <c r="P282" s="2"/>
      <c r="Q282" s="5"/>
      <c r="R282" s="12"/>
      <c r="S282" s="12"/>
      <c r="T282" s="12"/>
      <c r="U282" s="12"/>
      <c r="V282"/>
      <c r="W282"/>
      <c r="X282"/>
      <c r="Y282"/>
      <c r="Z282"/>
      <c r="AA282"/>
      <c r="AB282"/>
      <c r="AC282"/>
      <c r="AD282"/>
      <c r="AE282"/>
      <c r="AF282"/>
      <c r="AG282"/>
      <c r="AH282"/>
      <c r="AI282" s="12"/>
      <c r="AJ282" s="12"/>
      <c r="AK282" s="12"/>
      <c r="AL282" s="12"/>
      <c r="AM282"/>
      <c r="AN282" s="12"/>
      <c r="AO282" s="12"/>
      <c r="AP282"/>
    </row>
    <row r="283" spans="1:42" ht="15" x14ac:dyDescent="0.25">
      <c r="A283" s="11" t="s">
        <v>83</v>
      </c>
      <c r="B283" s="1"/>
      <c r="E283" s="8"/>
      <c r="F283" s="8"/>
      <c r="G283" s="15"/>
      <c r="H283" s="15"/>
      <c r="I283" s="15"/>
      <c r="J283" s="15"/>
      <c r="K283" s="15"/>
      <c r="L283" s="15"/>
      <c r="M283" s="15"/>
      <c r="N283" s="15"/>
      <c r="O283" s="15"/>
      <c r="P283" s="2"/>
      <c r="Q283" s="5"/>
      <c r="R283" s="12"/>
      <c r="S283" s="12"/>
      <c r="T283" s="12"/>
      <c r="U283" s="12"/>
      <c r="V283"/>
      <c r="W283"/>
      <c r="X283"/>
      <c r="Y283"/>
      <c r="Z283"/>
      <c r="AA283"/>
      <c r="AB283"/>
      <c r="AC283"/>
      <c r="AD283"/>
      <c r="AE283"/>
      <c r="AF283"/>
      <c r="AG283"/>
      <c r="AH283"/>
      <c r="AI283" s="12"/>
      <c r="AJ283" s="12"/>
      <c r="AK283" s="12"/>
      <c r="AL283" s="12"/>
      <c r="AM283"/>
      <c r="AN283" s="12"/>
      <c r="AO283" s="12"/>
      <c r="AP283"/>
    </row>
    <row r="284" spans="1:42" ht="15" x14ac:dyDescent="0.25">
      <c r="A284" s="21" t="s">
        <v>309</v>
      </c>
      <c r="B284" s="21" t="s">
        <v>320</v>
      </c>
      <c r="C284" s="21" t="s">
        <v>310</v>
      </c>
      <c r="D284" s="21" t="s">
        <v>311</v>
      </c>
      <c r="E284" s="21" t="s">
        <v>312</v>
      </c>
      <c r="F284" s="21" t="s">
        <v>313</v>
      </c>
      <c r="G284" s="22" t="s">
        <v>314</v>
      </c>
      <c r="H284" s="22" t="s">
        <v>315</v>
      </c>
      <c r="I284" s="22" t="s">
        <v>316</v>
      </c>
      <c r="J284" s="22" t="s">
        <v>0</v>
      </c>
      <c r="K284" s="22" t="s">
        <v>1</v>
      </c>
      <c r="L284" s="22" t="s">
        <v>2</v>
      </c>
      <c r="M284" s="22" t="s">
        <v>317</v>
      </c>
      <c r="N284" s="22" t="s">
        <v>318</v>
      </c>
      <c r="O284" s="22" t="s">
        <v>319</v>
      </c>
      <c r="P284" s="2"/>
      <c r="Q284" s="5"/>
      <c r="R284" s="12"/>
      <c r="S284" s="12"/>
      <c r="T284" s="12"/>
      <c r="U284" s="12"/>
      <c r="V284"/>
      <c r="W284"/>
      <c r="X284"/>
      <c r="Y284"/>
      <c r="Z284"/>
      <c r="AA284"/>
      <c r="AB284"/>
      <c r="AC284"/>
      <c r="AD284"/>
      <c r="AE284"/>
      <c r="AF284"/>
      <c r="AG284"/>
      <c r="AH284"/>
      <c r="AI284" s="12"/>
      <c r="AJ284" s="12"/>
      <c r="AK284" s="12"/>
      <c r="AL284" s="12"/>
      <c r="AM284"/>
      <c r="AN284" s="12"/>
      <c r="AO284" s="12"/>
      <c r="AP284"/>
    </row>
    <row r="285" spans="1:42" ht="15" x14ac:dyDescent="0.25">
      <c r="A285" s="5" t="s">
        <v>84</v>
      </c>
      <c r="B285" s="5" t="s">
        <v>85</v>
      </c>
      <c r="C285" s="5" t="s">
        <v>255</v>
      </c>
      <c r="D285" s="5" t="s">
        <v>254</v>
      </c>
      <c r="E285" s="8">
        <v>45839</v>
      </c>
      <c r="F285" s="8">
        <v>46023</v>
      </c>
      <c r="G285" s="15">
        <v>50000</v>
      </c>
      <c r="H285" s="15">
        <v>0</v>
      </c>
      <c r="I285" s="15">
        <f t="shared" ref="I285:I288" si="96">+G285+H285</f>
        <v>50000</v>
      </c>
      <c r="J285" s="15">
        <f>+VLOOKUP(A285,'[1]REPORTE NOMINA PERSONAL TEM (2)'!A$2:K$277,8,0)</f>
        <v>1435</v>
      </c>
      <c r="K285" s="15">
        <f>+VLOOKUP(A285,'[1]REPORTE NOMINA PERSONAL TEM (2)'!A$1:K$277,9,0)</f>
        <v>1854</v>
      </c>
      <c r="L285" s="15">
        <f>+VLOOKUP(A285,'[1]REPORTE NOMINA PERSONAL TEM (2)'!A$2:K$277,10,0)</f>
        <v>1520</v>
      </c>
      <c r="M285" s="15">
        <f>+VLOOKUP(A285,'[1]REPORTE NOMINA PERSONAL TEM (2)'!$A$1:$K$277,11,0)</f>
        <v>26365.49</v>
      </c>
      <c r="N285" s="15">
        <f t="shared" ref="N285:N288" si="97">+J285+K285+M285+L285</f>
        <v>31174.49</v>
      </c>
      <c r="O285" s="15">
        <f t="shared" ref="O285:O288" si="98">+I285-N285</f>
        <v>18825.509999999998</v>
      </c>
      <c r="P285" s="5"/>
      <c r="Q285" s="5"/>
      <c r="R285" s="12"/>
      <c r="S285" s="12"/>
      <c r="T285" s="12"/>
      <c r="U285" s="12"/>
      <c r="V285"/>
      <c r="W285"/>
      <c r="X285"/>
      <c r="Y285"/>
      <c r="Z285"/>
      <c r="AA285"/>
      <c r="AB285"/>
      <c r="AC285"/>
      <c r="AD285"/>
      <c r="AE285"/>
      <c r="AF285"/>
      <c r="AG285"/>
      <c r="AH285"/>
      <c r="AI285" s="12"/>
      <c r="AJ285" s="12"/>
      <c r="AK285" s="12"/>
      <c r="AL285" s="12"/>
      <c r="AM285"/>
      <c r="AN285" s="12"/>
      <c r="AO285" s="12"/>
      <c r="AP285"/>
    </row>
    <row r="286" spans="1:42" ht="15" x14ac:dyDescent="0.25">
      <c r="A286" s="5" t="s">
        <v>279</v>
      </c>
      <c r="B286" s="5" t="s">
        <v>6</v>
      </c>
      <c r="C286" s="5" t="s">
        <v>255</v>
      </c>
      <c r="D286" s="5" t="s">
        <v>253</v>
      </c>
      <c r="E286" s="8">
        <v>45870</v>
      </c>
      <c r="F286" s="8">
        <v>46054</v>
      </c>
      <c r="G286" s="15">
        <v>50000</v>
      </c>
      <c r="H286" s="15">
        <v>0</v>
      </c>
      <c r="I286" s="15">
        <f t="shared" si="96"/>
        <v>50000</v>
      </c>
      <c r="J286" s="15">
        <f>+VLOOKUP(A286,'[1]REPORTE NOMINA PERSONAL TEM (2)'!A$2:K$277,8,0)</f>
        <v>1435</v>
      </c>
      <c r="K286" s="15">
        <f>+VLOOKUP(A286,'[1]REPORTE NOMINA PERSONAL TEM (2)'!A$1:K$277,9,0)</f>
        <v>1854</v>
      </c>
      <c r="L286" s="15">
        <f>+VLOOKUP(A286,'[1]REPORTE NOMINA PERSONAL TEM (2)'!A$2:K$277,10,0)</f>
        <v>1520</v>
      </c>
      <c r="M286" s="15">
        <f>+VLOOKUP(A286,'[1]REPORTE NOMINA PERSONAL TEM (2)'!$A$1:$K$277,11,0)</f>
        <v>25</v>
      </c>
      <c r="N286" s="15">
        <f t="shared" si="97"/>
        <v>4834</v>
      </c>
      <c r="O286" s="15">
        <f t="shared" si="98"/>
        <v>45166</v>
      </c>
      <c r="P286" s="5"/>
      <c r="Q286" s="5"/>
      <c r="R286" s="12"/>
      <c r="S286" s="12"/>
      <c r="T286" s="12"/>
      <c r="U286" s="12"/>
      <c r="V286"/>
      <c r="W286"/>
      <c r="X286"/>
      <c r="Y286"/>
      <c r="Z286"/>
      <c r="AA286"/>
      <c r="AB286"/>
      <c r="AC286"/>
      <c r="AD286"/>
      <c r="AE286"/>
      <c r="AF286"/>
      <c r="AG286"/>
      <c r="AH286"/>
      <c r="AI286" s="12"/>
      <c r="AJ286" s="12"/>
      <c r="AK286" s="12"/>
      <c r="AL286" s="12"/>
      <c r="AM286"/>
      <c r="AN286" s="12"/>
      <c r="AO286" s="12"/>
      <c r="AP286"/>
    </row>
    <row r="287" spans="1:42" ht="15" x14ac:dyDescent="0.25">
      <c r="A287" s="5" t="s">
        <v>87</v>
      </c>
      <c r="B287" s="5" t="s">
        <v>6</v>
      </c>
      <c r="C287" s="5" t="s">
        <v>255</v>
      </c>
      <c r="D287" s="5" t="s">
        <v>254</v>
      </c>
      <c r="E287" s="8">
        <v>45839</v>
      </c>
      <c r="F287" s="8">
        <v>46023</v>
      </c>
      <c r="G287" s="15">
        <v>50000</v>
      </c>
      <c r="H287" s="15">
        <v>0</v>
      </c>
      <c r="I287" s="15">
        <f t="shared" si="96"/>
        <v>50000</v>
      </c>
      <c r="J287" s="15">
        <f>+VLOOKUP(A287,'[1]REPORTE NOMINA PERSONAL TEM (2)'!A$2:K$277,8,0)</f>
        <v>1435</v>
      </c>
      <c r="K287" s="15">
        <f>+VLOOKUP(A287,'[1]REPORTE NOMINA PERSONAL TEM (2)'!A$1:K$277,9,0)</f>
        <v>1596.68</v>
      </c>
      <c r="L287" s="15">
        <f>+VLOOKUP(A287,'[1]REPORTE NOMINA PERSONAL TEM (2)'!A$2:K$277,10,0)</f>
        <v>1520</v>
      </c>
      <c r="M287" s="15">
        <f>+VLOOKUP(A287,'[1]REPORTE NOMINA PERSONAL TEM (2)'!$A$1:$K$277,11,0)</f>
        <v>1740.46</v>
      </c>
      <c r="N287" s="15">
        <f t="shared" si="97"/>
        <v>6292.14</v>
      </c>
      <c r="O287" s="15">
        <f t="shared" si="98"/>
        <v>43707.86</v>
      </c>
      <c r="P287" s="5"/>
      <c r="Q287" s="5"/>
      <c r="R287" s="12"/>
      <c r="S287" s="12"/>
      <c r="T287" s="12"/>
      <c r="U287" s="12"/>
      <c r="V287"/>
      <c r="W287"/>
      <c r="X287"/>
      <c r="Y287"/>
      <c r="Z287"/>
      <c r="AA287"/>
      <c r="AB287"/>
      <c r="AC287"/>
      <c r="AD287"/>
      <c r="AE287"/>
      <c r="AF287"/>
      <c r="AG287"/>
      <c r="AH287"/>
      <c r="AI287" s="12"/>
      <c r="AJ287" s="12"/>
      <c r="AK287" s="12"/>
      <c r="AL287" s="12"/>
      <c r="AM287"/>
      <c r="AN287" s="12"/>
      <c r="AO287" s="12"/>
      <c r="AP287"/>
    </row>
    <row r="288" spans="1:42" ht="15" x14ac:dyDescent="0.25">
      <c r="A288" s="5" t="s">
        <v>86</v>
      </c>
      <c r="B288" s="5" t="s">
        <v>6</v>
      </c>
      <c r="C288" s="5" t="s">
        <v>255</v>
      </c>
      <c r="D288" s="5" t="s">
        <v>254</v>
      </c>
      <c r="E288" s="8">
        <v>45717</v>
      </c>
      <c r="F288" s="8">
        <v>45901</v>
      </c>
      <c r="G288" s="15">
        <v>50000</v>
      </c>
      <c r="H288" s="15">
        <v>0</v>
      </c>
      <c r="I288" s="15">
        <f t="shared" si="96"/>
        <v>50000</v>
      </c>
      <c r="J288" s="15">
        <f>+VLOOKUP(A288,'[1]REPORTE NOMINA PERSONAL TEM (2)'!A$2:K$277,8,0)</f>
        <v>1435</v>
      </c>
      <c r="K288" s="15">
        <f>+VLOOKUP(A288,'[1]REPORTE NOMINA PERSONAL TEM (2)'!A$1:K$277,9,0)</f>
        <v>1854</v>
      </c>
      <c r="L288" s="15">
        <f>+VLOOKUP(A288,'[1]REPORTE NOMINA PERSONAL TEM (2)'!A$2:K$277,10,0)</f>
        <v>1520</v>
      </c>
      <c r="M288" s="15">
        <f>+VLOOKUP(A288,'[1]REPORTE NOMINA PERSONAL TEM (2)'!$A$1:$K$277,11,0)</f>
        <v>18482.169999999998</v>
      </c>
      <c r="N288" s="15">
        <f t="shared" si="97"/>
        <v>23291.17</v>
      </c>
      <c r="O288" s="15">
        <f t="shared" si="98"/>
        <v>26708.83</v>
      </c>
      <c r="P288" s="5"/>
      <c r="Q288" s="5"/>
      <c r="R288" s="12"/>
      <c r="S288" s="12"/>
      <c r="T288" s="12"/>
      <c r="U288" s="12"/>
      <c r="V288"/>
      <c r="W288"/>
      <c r="X288"/>
      <c r="Y288"/>
      <c r="Z288"/>
      <c r="AA288"/>
      <c r="AB288"/>
      <c r="AC288"/>
      <c r="AD288"/>
      <c r="AE288"/>
      <c r="AF288"/>
      <c r="AG288"/>
      <c r="AH288"/>
      <c r="AI288" s="12"/>
      <c r="AJ288" s="12"/>
      <c r="AK288"/>
      <c r="AL288"/>
      <c r="AM288"/>
      <c r="AN288"/>
      <c r="AO288"/>
      <c r="AP288"/>
    </row>
    <row r="289" spans="1:42" ht="12" customHeight="1" thickBot="1" x14ac:dyDescent="0.3">
      <c r="D289" s="24">
        <v>4</v>
      </c>
      <c r="E289" s="19"/>
      <c r="F289" s="19"/>
      <c r="G289" s="19">
        <f>SUM(G285:G288)</f>
        <v>200000</v>
      </c>
      <c r="H289" s="19">
        <f t="shared" ref="H289:O289" si="99">SUM(H285:H288)</f>
        <v>0</v>
      </c>
      <c r="I289" s="19">
        <f t="shared" si="99"/>
        <v>200000</v>
      </c>
      <c r="J289" s="19">
        <f t="shared" si="99"/>
        <v>5740</v>
      </c>
      <c r="K289" s="19">
        <f t="shared" si="99"/>
        <v>7158.68</v>
      </c>
      <c r="L289" s="19">
        <f t="shared" si="99"/>
        <v>6080</v>
      </c>
      <c r="M289" s="19">
        <f t="shared" si="99"/>
        <v>46613.119999999995</v>
      </c>
      <c r="N289" s="19">
        <f t="shared" si="99"/>
        <v>65591.8</v>
      </c>
      <c r="O289" s="19">
        <f t="shared" si="99"/>
        <v>134408.20000000001</v>
      </c>
      <c r="P289" s="2"/>
      <c r="Q289" s="5"/>
      <c r="R289" s="12"/>
      <c r="S289" s="12"/>
      <c r="T289" s="12"/>
      <c r="U289" s="12"/>
      <c r="V289"/>
      <c r="W289"/>
      <c r="X289"/>
      <c r="Y289"/>
      <c r="Z289"/>
      <c r="AA289"/>
      <c r="AB289"/>
      <c r="AC289"/>
      <c r="AD289"/>
      <c r="AE289"/>
      <c r="AF289"/>
      <c r="AG289"/>
      <c r="AH289"/>
      <c r="AI289"/>
      <c r="AJ289" s="12"/>
      <c r="AK289"/>
      <c r="AL289"/>
      <c r="AM289"/>
      <c r="AN289"/>
      <c r="AO289"/>
      <c r="AP289"/>
    </row>
    <row r="290" spans="1:42" ht="15" x14ac:dyDescent="0.25">
      <c r="A290" s="11" t="s">
        <v>68</v>
      </c>
      <c r="E290" s="8"/>
      <c r="F290" s="8"/>
      <c r="G290" s="15"/>
      <c r="H290" s="15"/>
      <c r="I290" s="15"/>
      <c r="J290" s="15"/>
      <c r="K290" s="15"/>
      <c r="L290" s="15"/>
      <c r="M290" s="15"/>
      <c r="N290" s="15"/>
      <c r="O290" s="15"/>
      <c r="P290" s="2"/>
      <c r="Q290" s="5"/>
      <c r="R290" s="12"/>
      <c r="S290" s="12"/>
      <c r="T290" s="12"/>
      <c r="U290" s="12"/>
      <c r="V290"/>
      <c r="W290"/>
      <c r="X290"/>
      <c r="Y290"/>
      <c r="Z290"/>
      <c r="AA290"/>
      <c r="AB290"/>
      <c r="AC290"/>
      <c r="AD290"/>
      <c r="AE290"/>
      <c r="AF290"/>
      <c r="AG290"/>
      <c r="AH290"/>
      <c r="AI290"/>
      <c r="AJ290" s="12"/>
      <c r="AK290"/>
      <c r="AL290"/>
      <c r="AM290"/>
      <c r="AN290"/>
      <c r="AO290"/>
      <c r="AP290"/>
    </row>
    <row r="291" spans="1:42" ht="15" x14ac:dyDescent="0.25">
      <c r="A291" s="21" t="s">
        <v>309</v>
      </c>
      <c r="B291" s="21" t="s">
        <v>320</v>
      </c>
      <c r="C291" s="21" t="s">
        <v>310</v>
      </c>
      <c r="D291" s="21" t="s">
        <v>311</v>
      </c>
      <c r="E291" s="21" t="s">
        <v>312</v>
      </c>
      <c r="F291" s="21" t="s">
        <v>313</v>
      </c>
      <c r="G291" s="22" t="s">
        <v>314</v>
      </c>
      <c r="H291" s="22" t="s">
        <v>315</v>
      </c>
      <c r="I291" s="22" t="s">
        <v>316</v>
      </c>
      <c r="J291" s="22" t="s">
        <v>0</v>
      </c>
      <c r="K291" s="22" t="s">
        <v>1</v>
      </c>
      <c r="L291" s="22" t="s">
        <v>2</v>
      </c>
      <c r="M291" s="22" t="s">
        <v>317</v>
      </c>
      <c r="N291" s="22" t="s">
        <v>318</v>
      </c>
      <c r="O291" s="22" t="s">
        <v>319</v>
      </c>
      <c r="P291" s="2"/>
      <c r="Q291" s="5"/>
      <c r="R291" s="12"/>
      <c r="S291" s="12"/>
      <c r="T291" s="12"/>
      <c r="U291" s="12"/>
      <c r="V291"/>
      <c r="W291"/>
      <c r="X291"/>
      <c r="Y291"/>
      <c r="Z291"/>
      <c r="AA291"/>
      <c r="AB291"/>
      <c r="AC291"/>
      <c r="AD291"/>
      <c r="AE291"/>
      <c r="AF291"/>
      <c r="AG291"/>
      <c r="AH291"/>
      <c r="AI291"/>
      <c r="AJ291" s="12"/>
      <c r="AK291"/>
      <c r="AL291"/>
      <c r="AM291"/>
      <c r="AN291"/>
      <c r="AO291"/>
      <c r="AP291"/>
    </row>
    <row r="292" spans="1:42" s="3" customFormat="1" ht="15" x14ac:dyDescent="0.25">
      <c r="A292" s="5" t="s">
        <v>70</v>
      </c>
      <c r="B292" s="5" t="s">
        <v>29</v>
      </c>
      <c r="C292" s="5" t="s">
        <v>255</v>
      </c>
      <c r="D292" s="5" t="s">
        <v>254</v>
      </c>
      <c r="E292" s="8">
        <v>45839</v>
      </c>
      <c r="F292" s="8">
        <v>46023</v>
      </c>
      <c r="G292" s="15">
        <v>70000</v>
      </c>
      <c r="H292" s="15">
        <v>0</v>
      </c>
      <c r="I292" s="15">
        <f t="shared" ref="I292:I295" si="100">+G292+H292</f>
        <v>70000</v>
      </c>
      <c r="J292" s="15">
        <f>+VLOOKUP(A292,'[1]REPORTE NOMINA PERSONAL TEM (2)'!A$2:K$277,8,0)</f>
        <v>2009</v>
      </c>
      <c r="K292" s="15">
        <f>+VLOOKUP(A292,'[1]REPORTE NOMINA PERSONAL TEM (2)'!A$1:K$277,9,0)</f>
        <v>5368.48</v>
      </c>
      <c r="L292" s="15">
        <f>+VLOOKUP(A292,'[1]REPORTE NOMINA PERSONAL TEM (2)'!A$2:K$277,10,0)</f>
        <v>2128</v>
      </c>
      <c r="M292" s="15">
        <f>+VLOOKUP(A292,'[1]REPORTE NOMINA PERSONAL TEM (2)'!$A$1:$K$277,11,0)</f>
        <v>25</v>
      </c>
      <c r="N292" s="15">
        <f t="shared" ref="N292:N295" si="101">+J292+K292+M292+L292</f>
        <v>9530.48</v>
      </c>
      <c r="O292" s="15">
        <f t="shared" ref="O292:O295" si="102">+I292-N292</f>
        <v>60469.520000000004</v>
      </c>
      <c r="P292" s="5"/>
      <c r="Q292" s="5"/>
      <c r="R292" s="12"/>
      <c r="S292" s="12"/>
      <c r="T292" s="12"/>
      <c r="U292" s="12"/>
      <c r="V292"/>
      <c r="W292"/>
      <c r="X292"/>
      <c r="Y292"/>
      <c r="Z292"/>
      <c r="AA292"/>
      <c r="AB292"/>
      <c r="AC292"/>
      <c r="AD292"/>
      <c r="AE292"/>
      <c r="AF292"/>
      <c r="AG292"/>
      <c r="AH292"/>
      <c r="AI292" s="12"/>
      <c r="AJ292" s="12"/>
      <c r="AK292" s="12"/>
      <c r="AL292" s="12"/>
      <c r="AM292" s="12"/>
      <c r="AN292"/>
      <c r="AO292" s="12"/>
      <c r="AP292" s="12"/>
    </row>
    <row r="293" spans="1:42" ht="15" x14ac:dyDescent="0.25">
      <c r="A293" s="5" t="s">
        <v>71</v>
      </c>
      <c r="B293" s="5" t="s">
        <v>6</v>
      </c>
      <c r="C293" s="5" t="s">
        <v>255</v>
      </c>
      <c r="D293" s="5" t="s">
        <v>254</v>
      </c>
      <c r="E293" s="8">
        <v>45839</v>
      </c>
      <c r="F293" s="8">
        <v>46023</v>
      </c>
      <c r="G293" s="15">
        <v>50000</v>
      </c>
      <c r="H293" s="15">
        <v>0</v>
      </c>
      <c r="I293" s="15">
        <f t="shared" si="100"/>
        <v>50000</v>
      </c>
      <c r="J293" s="15">
        <f>+VLOOKUP(A293,'[1]REPORTE NOMINA PERSONAL TEM (2)'!A$2:K$277,8,0)</f>
        <v>1435</v>
      </c>
      <c r="K293" s="15">
        <f>+VLOOKUP(A293,'[1]REPORTE NOMINA PERSONAL TEM (2)'!A$1:K$277,9,0)</f>
        <v>1596.68</v>
      </c>
      <c r="L293" s="15">
        <f>+VLOOKUP(A293,'[1]REPORTE NOMINA PERSONAL TEM (2)'!A$2:K$277,10,0)</f>
        <v>1520</v>
      </c>
      <c r="M293" s="15">
        <f>+VLOOKUP(A293,'[1]REPORTE NOMINA PERSONAL TEM (2)'!$A$1:$K$277,11,0)</f>
        <v>1740.46</v>
      </c>
      <c r="N293" s="15">
        <f t="shared" si="101"/>
        <v>6292.14</v>
      </c>
      <c r="O293" s="15">
        <f t="shared" si="102"/>
        <v>43707.86</v>
      </c>
      <c r="P293" s="5"/>
      <c r="Q293" s="5"/>
      <c r="R293" s="12"/>
      <c r="S293" s="12"/>
      <c r="T293" s="12"/>
      <c r="U293" s="12"/>
      <c r="V293"/>
      <c r="W293"/>
      <c r="X293"/>
      <c r="Y293"/>
      <c r="Z293"/>
      <c r="AA293"/>
      <c r="AB293"/>
      <c r="AC293"/>
      <c r="AD293"/>
      <c r="AE293"/>
      <c r="AF293"/>
      <c r="AG293"/>
      <c r="AH293"/>
      <c r="AI293" s="12"/>
      <c r="AJ293" s="12"/>
      <c r="AK293"/>
      <c r="AL293"/>
      <c r="AM293"/>
      <c r="AN293"/>
      <c r="AO293"/>
      <c r="AP293"/>
    </row>
    <row r="294" spans="1:42" s="3" customFormat="1" ht="15" x14ac:dyDescent="0.25">
      <c r="A294" s="5" t="s">
        <v>69</v>
      </c>
      <c r="B294" s="5" t="s">
        <v>6</v>
      </c>
      <c r="C294" s="5" t="s">
        <v>255</v>
      </c>
      <c r="D294" s="5" t="s">
        <v>254</v>
      </c>
      <c r="E294" s="8">
        <v>45839</v>
      </c>
      <c r="F294" s="8">
        <v>46023</v>
      </c>
      <c r="G294" s="15">
        <v>50000</v>
      </c>
      <c r="H294" s="15">
        <v>0</v>
      </c>
      <c r="I294" s="15">
        <f t="shared" si="100"/>
        <v>50000</v>
      </c>
      <c r="J294" s="15">
        <f>+VLOOKUP(A294,'[1]REPORTE NOMINA PERSONAL TEM (2)'!A$2:K$277,8,0)</f>
        <v>1435</v>
      </c>
      <c r="K294" s="15">
        <f>+VLOOKUP(A294,'[1]REPORTE NOMINA PERSONAL TEM (2)'!A$1:K$277,9,0)</f>
        <v>1854</v>
      </c>
      <c r="L294" s="15">
        <f>+VLOOKUP(A294,'[1]REPORTE NOMINA PERSONAL TEM (2)'!A$2:K$277,10,0)</f>
        <v>1520</v>
      </c>
      <c r="M294" s="15">
        <f>+VLOOKUP(A294,'[1]REPORTE NOMINA PERSONAL TEM (2)'!$A$1:$K$277,11,0)</f>
        <v>25</v>
      </c>
      <c r="N294" s="15">
        <f t="shared" si="101"/>
        <v>4834</v>
      </c>
      <c r="O294" s="15">
        <f t="shared" si="102"/>
        <v>45166</v>
      </c>
      <c r="P294" s="5"/>
      <c r="Q294" s="5"/>
      <c r="R294" s="12"/>
      <c r="S294" s="12"/>
      <c r="T294" s="12"/>
      <c r="U294" s="12"/>
      <c r="V294"/>
      <c r="W294"/>
      <c r="X294"/>
      <c r="Y294"/>
      <c r="Z294"/>
      <c r="AA294"/>
      <c r="AB294"/>
      <c r="AC294"/>
      <c r="AD294"/>
      <c r="AE294"/>
      <c r="AF294"/>
      <c r="AG294"/>
      <c r="AH294"/>
      <c r="AI294"/>
      <c r="AJ294" s="12"/>
      <c r="AK294" s="12"/>
      <c r="AL294"/>
      <c r="AM294" s="12"/>
      <c r="AN294"/>
      <c r="AO294" s="12"/>
      <c r="AP294" s="12"/>
    </row>
    <row r="295" spans="1:42" s="3" customFormat="1" ht="15" x14ac:dyDescent="0.25">
      <c r="A295" s="5" t="s">
        <v>72</v>
      </c>
      <c r="B295" s="5" t="s">
        <v>6</v>
      </c>
      <c r="C295" s="5" t="s">
        <v>255</v>
      </c>
      <c r="D295" s="5" t="s">
        <v>254</v>
      </c>
      <c r="E295" s="8">
        <v>45839</v>
      </c>
      <c r="F295" s="8">
        <v>46023</v>
      </c>
      <c r="G295" s="15">
        <v>50000</v>
      </c>
      <c r="H295" s="15">
        <v>0</v>
      </c>
      <c r="I295" s="15">
        <f t="shared" si="100"/>
        <v>50000</v>
      </c>
      <c r="J295" s="15">
        <f>+VLOOKUP(A295,'[1]REPORTE NOMINA PERSONAL TEM (2)'!A$2:K$277,8,0)</f>
        <v>1435</v>
      </c>
      <c r="K295" s="15">
        <f>+VLOOKUP(A295,'[1]REPORTE NOMINA PERSONAL TEM (2)'!A$1:K$277,9,0)</f>
        <v>1854</v>
      </c>
      <c r="L295" s="15">
        <f>+VLOOKUP(A295,'[1]REPORTE NOMINA PERSONAL TEM (2)'!A$2:K$277,10,0)</f>
        <v>1520</v>
      </c>
      <c r="M295" s="15">
        <f>+VLOOKUP(A295,'[1]REPORTE NOMINA PERSONAL TEM (2)'!$A$1:$K$277,11,0)</f>
        <v>3624.02</v>
      </c>
      <c r="N295" s="15">
        <f t="shared" si="101"/>
        <v>8433.02</v>
      </c>
      <c r="O295" s="15">
        <f t="shared" si="102"/>
        <v>41566.979999999996</v>
      </c>
      <c r="P295" s="5"/>
      <c r="Q295" s="5"/>
      <c r="R295" s="12"/>
      <c r="S295" s="12"/>
      <c r="T295" s="12"/>
      <c r="U295" s="12"/>
      <c r="V295"/>
      <c r="W295"/>
      <c r="X295"/>
      <c r="Y295"/>
      <c r="Z295"/>
      <c r="AA295"/>
      <c r="AB295"/>
      <c r="AC295"/>
      <c r="AD295"/>
      <c r="AE295"/>
      <c r="AF295"/>
      <c r="AG295"/>
      <c r="AH295"/>
      <c r="AI295"/>
      <c r="AJ295" s="12"/>
      <c r="AK295" s="12"/>
      <c r="AL295" s="12"/>
      <c r="AM295" s="12"/>
      <c r="AN295"/>
      <c r="AO295" s="12"/>
      <c r="AP295" s="12"/>
    </row>
    <row r="296" spans="1:42" ht="15.75" thickBot="1" x14ac:dyDescent="0.3">
      <c r="D296" s="24">
        <v>4</v>
      </c>
      <c r="E296" s="19"/>
      <c r="F296" s="19"/>
      <c r="G296" s="19">
        <f>SUM(G292:G295)</f>
        <v>220000</v>
      </c>
      <c r="H296" s="19">
        <f t="shared" ref="H296:O296" si="103">SUM(H292:H295)</f>
        <v>0</v>
      </c>
      <c r="I296" s="19">
        <f t="shared" si="103"/>
        <v>220000</v>
      </c>
      <c r="J296" s="19">
        <f t="shared" si="103"/>
        <v>6314</v>
      </c>
      <c r="K296" s="19">
        <f>SUM(K292:K295)</f>
        <v>10673.16</v>
      </c>
      <c r="L296" s="19">
        <f t="shared" si="103"/>
        <v>6688</v>
      </c>
      <c r="M296" s="19">
        <f>SUM(M292:M295)</f>
        <v>5414.48</v>
      </c>
      <c r="N296" s="19">
        <f t="shared" si="103"/>
        <v>29089.64</v>
      </c>
      <c r="O296" s="19">
        <f t="shared" si="103"/>
        <v>190910.36</v>
      </c>
      <c r="Q296" s="5"/>
      <c r="R296" s="12"/>
      <c r="S296" s="12"/>
      <c r="T296" s="12"/>
      <c r="U296" s="12"/>
      <c r="V296"/>
      <c r="W296"/>
      <c r="X296"/>
      <c r="Y296"/>
      <c r="Z296"/>
      <c r="AA296"/>
      <c r="AB296"/>
      <c r="AC296"/>
      <c r="AD296"/>
      <c r="AE296"/>
      <c r="AF296"/>
      <c r="AG296"/>
      <c r="AH296"/>
      <c r="AI296"/>
    </row>
    <row r="297" spans="1:42" s="3" customFormat="1" ht="15" x14ac:dyDescent="0.25">
      <c r="A297" s="5"/>
      <c r="B297" s="5"/>
      <c r="C297" s="5"/>
      <c r="D297" s="5"/>
      <c r="E297" s="8"/>
      <c r="F297" s="8"/>
      <c r="G297" s="15"/>
      <c r="H297" s="15"/>
      <c r="I297" s="15"/>
      <c r="J297" s="15"/>
      <c r="K297" s="15"/>
      <c r="L297" s="15"/>
      <c r="M297" s="15"/>
      <c r="N297" s="15"/>
      <c r="O297" s="15"/>
      <c r="P297" s="2"/>
      <c r="Q297" s="5"/>
      <c r="R297" s="12"/>
      <c r="S297" s="12"/>
      <c r="T297" s="12"/>
      <c r="U297" s="12"/>
      <c r="V297"/>
      <c r="W297"/>
      <c r="X297"/>
      <c r="Y297"/>
      <c r="Z297"/>
      <c r="AA297"/>
      <c r="AB297"/>
      <c r="AC297"/>
      <c r="AD297"/>
      <c r="AE297"/>
      <c r="AF297"/>
      <c r="AG297"/>
      <c r="AH297"/>
      <c r="AI297" s="12"/>
      <c r="AJ297" s="12"/>
      <c r="AK297" s="12"/>
      <c r="AL297" s="12"/>
      <c r="AM297" s="12"/>
      <c r="AN297"/>
      <c r="AO297" s="12"/>
      <c r="AP297" s="12"/>
    </row>
    <row r="298" spans="1:42" s="3" customFormat="1" ht="15" x14ac:dyDescent="0.25">
      <c r="A298" s="11" t="s">
        <v>110</v>
      </c>
      <c r="B298" s="5"/>
      <c r="C298" s="5"/>
      <c r="D298" s="5"/>
      <c r="E298" s="8"/>
      <c r="F298" s="8"/>
      <c r="G298" s="15"/>
      <c r="H298" s="15"/>
      <c r="I298" s="15"/>
      <c r="J298" s="15"/>
      <c r="K298" s="15"/>
      <c r="L298" s="15"/>
      <c r="M298" s="15"/>
      <c r="N298" s="15"/>
      <c r="O298" s="15"/>
      <c r="P298" s="2"/>
      <c r="Q298" s="5"/>
      <c r="R298" s="12"/>
      <c r="S298" s="12"/>
      <c r="T298" s="12"/>
      <c r="U298" s="12"/>
      <c r="V298"/>
      <c r="W298"/>
      <c r="X298"/>
      <c r="Y298"/>
      <c r="Z298"/>
      <c r="AA298"/>
      <c r="AB298"/>
      <c r="AC298"/>
      <c r="AD298"/>
      <c r="AE298"/>
      <c r="AF298"/>
      <c r="AG298"/>
      <c r="AH298"/>
      <c r="AI298" s="12"/>
      <c r="AJ298" s="12"/>
      <c r="AK298" s="12"/>
      <c r="AL298" s="12"/>
      <c r="AM298" s="12"/>
      <c r="AN298"/>
      <c r="AO298" s="12"/>
      <c r="AP298" s="12"/>
    </row>
    <row r="299" spans="1:42" s="3" customFormat="1" ht="15" x14ac:dyDescent="0.25">
      <c r="A299" s="21" t="s">
        <v>309</v>
      </c>
      <c r="B299" s="21" t="s">
        <v>320</v>
      </c>
      <c r="C299" s="21" t="s">
        <v>310</v>
      </c>
      <c r="D299" s="21" t="s">
        <v>311</v>
      </c>
      <c r="E299" s="21" t="s">
        <v>312</v>
      </c>
      <c r="F299" s="21" t="s">
        <v>313</v>
      </c>
      <c r="G299" s="22" t="s">
        <v>314</v>
      </c>
      <c r="H299" s="22" t="s">
        <v>315</v>
      </c>
      <c r="I299" s="22" t="s">
        <v>316</v>
      </c>
      <c r="J299" s="22" t="s">
        <v>0</v>
      </c>
      <c r="K299" s="22" t="s">
        <v>1</v>
      </c>
      <c r="L299" s="22" t="s">
        <v>2</v>
      </c>
      <c r="M299" s="22" t="s">
        <v>317</v>
      </c>
      <c r="N299" s="22" t="s">
        <v>318</v>
      </c>
      <c r="O299" s="22" t="s">
        <v>319</v>
      </c>
      <c r="P299" s="2"/>
      <c r="Q299" s="5"/>
      <c r="R299" s="12"/>
      <c r="S299" s="12"/>
      <c r="T299" s="12"/>
      <c r="U299" s="12"/>
      <c r="V299"/>
      <c r="W299"/>
      <c r="X299"/>
      <c r="Y299"/>
      <c r="Z299"/>
      <c r="AA299"/>
      <c r="AB299"/>
      <c r="AC299"/>
      <c r="AD299"/>
      <c r="AE299"/>
      <c r="AF299"/>
      <c r="AG299"/>
      <c r="AH299"/>
      <c r="AI299" s="12"/>
      <c r="AJ299" s="12"/>
      <c r="AK299" s="12"/>
      <c r="AL299" s="12"/>
      <c r="AM299" s="12"/>
      <c r="AN299"/>
      <c r="AO299" s="12"/>
      <c r="AP299" s="12"/>
    </row>
    <row r="300" spans="1:42" s="3" customFormat="1" ht="15" x14ac:dyDescent="0.25">
      <c r="A300" s="5" t="s">
        <v>112</v>
      </c>
      <c r="B300" s="5" t="s">
        <v>29</v>
      </c>
      <c r="C300" s="5" t="s">
        <v>255</v>
      </c>
      <c r="D300" s="5" t="s">
        <v>254</v>
      </c>
      <c r="E300" s="8">
        <v>45839</v>
      </c>
      <c r="F300" s="8">
        <v>46023</v>
      </c>
      <c r="G300" s="15">
        <v>70000</v>
      </c>
      <c r="H300" s="15">
        <v>0</v>
      </c>
      <c r="I300" s="15">
        <f t="shared" ref="I300:I303" si="104">+G300+H300</f>
        <v>70000</v>
      </c>
      <c r="J300" s="15">
        <f>+VLOOKUP(A300,'[1]REPORTE NOMINA PERSONAL TEM (2)'!A$2:K$277,8,0)</f>
        <v>2009</v>
      </c>
      <c r="K300" s="15">
        <f>+VLOOKUP(A300,'[1]REPORTE NOMINA PERSONAL TEM (2)'!A$1:K$277,9,0)</f>
        <v>5368.48</v>
      </c>
      <c r="L300" s="15">
        <f>+VLOOKUP(A300,'[1]REPORTE NOMINA PERSONAL TEM (2)'!A$2:K$277,10,0)</f>
        <v>2128</v>
      </c>
      <c r="M300" s="15">
        <f>+VLOOKUP(A300,'[1]REPORTE NOMINA PERSONAL TEM (2)'!$A$1:$K$277,11,0)</f>
        <v>25</v>
      </c>
      <c r="N300" s="15">
        <f t="shared" ref="N300:N303" si="105">+J300+K300+M300+L300</f>
        <v>9530.48</v>
      </c>
      <c r="O300" s="15">
        <f t="shared" ref="O300:O303" si="106">+I300-N300</f>
        <v>60469.520000000004</v>
      </c>
      <c r="P300" s="5"/>
      <c r="Q300" s="5"/>
      <c r="R300" s="12"/>
      <c r="S300" s="12"/>
      <c r="T300" s="12"/>
      <c r="U300" s="12"/>
      <c r="V300"/>
      <c r="W300"/>
      <c r="X300"/>
      <c r="Y300"/>
      <c r="Z300"/>
      <c r="AA300"/>
      <c r="AB300"/>
      <c r="AC300"/>
      <c r="AD300"/>
      <c r="AE300"/>
      <c r="AF300"/>
      <c r="AG300"/>
      <c r="AH300"/>
      <c r="AI300" s="12"/>
      <c r="AJ300" s="12"/>
      <c r="AK300" s="12"/>
      <c r="AL300" s="12"/>
      <c r="AM300" s="12"/>
      <c r="AN300"/>
      <c r="AO300" s="12"/>
      <c r="AP300" s="12"/>
    </row>
    <row r="301" spans="1:42" s="3" customFormat="1" ht="15" x14ac:dyDescent="0.25">
      <c r="A301" s="5" t="s">
        <v>111</v>
      </c>
      <c r="B301" s="5" t="s">
        <v>6</v>
      </c>
      <c r="C301" s="5" t="s">
        <v>255</v>
      </c>
      <c r="D301" s="5" t="s">
        <v>254</v>
      </c>
      <c r="E301" s="8">
        <v>45839</v>
      </c>
      <c r="F301" s="8">
        <v>46023</v>
      </c>
      <c r="G301" s="15">
        <v>50000</v>
      </c>
      <c r="H301" s="15">
        <v>0</v>
      </c>
      <c r="I301" s="15">
        <f t="shared" si="104"/>
        <v>50000</v>
      </c>
      <c r="J301" s="15">
        <f>+VLOOKUP(A301,'[1]REPORTE NOMINA PERSONAL TEM (2)'!A$2:K$277,8,0)</f>
        <v>1435</v>
      </c>
      <c r="K301" s="15">
        <f>+VLOOKUP(A301,'[1]REPORTE NOMINA PERSONAL TEM (2)'!A$1:K$277,9,0)</f>
        <v>1854</v>
      </c>
      <c r="L301" s="15">
        <f>+VLOOKUP(A301,'[1]REPORTE NOMINA PERSONAL TEM (2)'!A$2:K$277,10,0)</f>
        <v>1520</v>
      </c>
      <c r="M301" s="15">
        <f>+VLOOKUP(A301,'[1]REPORTE NOMINA PERSONAL TEM (2)'!$A$1:$K$277,11,0)</f>
        <v>25</v>
      </c>
      <c r="N301" s="15">
        <f t="shared" si="105"/>
        <v>4834</v>
      </c>
      <c r="O301" s="15">
        <f t="shared" si="106"/>
        <v>45166</v>
      </c>
      <c r="P301" s="5"/>
      <c r="Q301" s="5"/>
      <c r="R301" s="12"/>
      <c r="S301" s="12"/>
      <c r="T301" s="12"/>
      <c r="U301" s="12"/>
      <c r="V301"/>
      <c r="W301"/>
      <c r="X301"/>
      <c r="Y301"/>
      <c r="Z301"/>
      <c r="AA301"/>
      <c r="AB301"/>
      <c r="AC301"/>
      <c r="AD301"/>
      <c r="AE301"/>
      <c r="AF301"/>
      <c r="AG301"/>
      <c r="AH301"/>
      <c r="AI301" s="12"/>
      <c r="AJ301"/>
      <c r="AK301" s="12"/>
      <c r="AL301" s="12"/>
      <c r="AM301" s="12"/>
      <c r="AN301"/>
      <c r="AO301" s="12"/>
      <c r="AP301" s="12"/>
    </row>
    <row r="302" spans="1:42" s="3" customFormat="1" ht="15" x14ac:dyDescent="0.25">
      <c r="A302" s="5" t="s">
        <v>351</v>
      </c>
      <c r="B302" s="5" t="s">
        <v>6</v>
      </c>
      <c r="C302" s="5" t="s">
        <v>255</v>
      </c>
      <c r="D302" s="3" t="s">
        <v>253</v>
      </c>
      <c r="E302" s="8">
        <v>45839</v>
      </c>
      <c r="F302" s="8">
        <v>46023</v>
      </c>
      <c r="G302" s="15">
        <v>50000</v>
      </c>
      <c r="H302" s="15">
        <v>0</v>
      </c>
      <c r="I302" s="15">
        <v>50000</v>
      </c>
      <c r="J302" s="15">
        <f>+VLOOKUP(A302,'[1]REPORTE NOMINA PERSONAL TEM (2)'!A$2:K$277,8,0)</f>
        <v>1435</v>
      </c>
      <c r="K302" s="15">
        <f>+VLOOKUP(A302,'[1]REPORTE NOMINA PERSONAL TEM (2)'!A$1:K$277,9,0)</f>
        <v>1854</v>
      </c>
      <c r="L302" s="15">
        <f>+VLOOKUP(A302,'[1]REPORTE NOMINA PERSONAL TEM (2)'!A$2:K$277,10,0)</f>
        <v>1520</v>
      </c>
      <c r="M302" s="15">
        <f>+VLOOKUP(A302,'[1]REPORTE NOMINA PERSONAL TEM (2)'!$A$1:$K$277,11,0)</f>
        <v>25</v>
      </c>
      <c r="N302" s="15">
        <f t="shared" si="105"/>
        <v>4834</v>
      </c>
      <c r="O302" s="15">
        <f t="shared" si="106"/>
        <v>45166</v>
      </c>
      <c r="P302" s="5"/>
      <c r="Q302" s="5"/>
      <c r="R302" s="12"/>
      <c r="S302" s="12"/>
      <c r="T302" s="12"/>
      <c r="U302" s="12"/>
      <c r="V302"/>
      <c r="W302"/>
      <c r="X302"/>
      <c r="Y302"/>
      <c r="Z302"/>
      <c r="AA302"/>
      <c r="AB302"/>
      <c r="AC302"/>
      <c r="AD302"/>
      <c r="AE302"/>
      <c r="AF302"/>
      <c r="AG302"/>
      <c r="AH302"/>
      <c r="AI302" s="12"/>
      <c r="AJ302"/>
      <c r="AK302" s="12"/>
      <c r="AL302" s="12"/>
      <c r="AM302" s="12"/>
      <c r="AN302"/>
      <c r="AO302" s="12"/>
      <c r="AP302" s="12"/>
    </row>
    <row r="303" spans="1:42" s="3" customFormat="1" ht="15" x14ac:dyDescent="0.25">
      <c r="A303" s="5" t="s">
        <v>113</v>
      </c>
      <c r="B303" s="5" t="s">
        <v>6</v>
      </c>
      <c r="C303" s="5" t="s">
        <v>255</v>
      </c>
      <c r="D303" s="5" t="s">
        <v>254</v>
      </c>
      <c r="E303" s="8">
        <v>45778</v>
      </c>
      <c r="F303" s="8">
        <v>45962</v>
      </c>
      <c r="G303" s="15">
        <v>50000</v>
      </c>
      <c r="H303" s="15">
        <v>0</v>
      </c>
      <c r="I303" s="15">
        <f t="shared" si="104"/>
        <v>50000</v>
      </c>
      <c r="J303" s="15">
        <f>+VLOOKUP(A303,'[1]REPORTE NOMINA PERSONAL TEM (2)'!A$2:K$277,8,0)</f>
        <v>1435</v>
      </c>
      <c r="K303" s="15">
        <f>+VLOOKUP(A303,'[1]REPORTE NOMINA PERSONAL TEM (2)'!A$1:K$277,9,0)</f>
        <v>1854</v>
      </c>
      <c r="L303" s="15">
        <f>+VLOOKUP(A303,'[1]REPORTE NOMINA PERSONAL TEM (2)'!A$2:K$277,10,0)</f>
        <v>1520</v>
      </c>
      <c r="M303" s="15">
        <f>+VLOOKUP(A303,'[1]REPORTE NOMINA PERSONAL TEM (2)'!$A$1:$K$277,11,0)</f>
        <v>25</v>
      </c>
      <c r="N303" s="15">
        <f t="shared" si="105"/>
        <v>4834</v>
      </c>
      <c r="O303" s="15">
        <f t="shared" si="106"/>
        <v>45166</v>
      </c>
      <c r="P303" s="5"/>
      <c r="Q303" s="5"/>
      <c r="R303" s="12"/>
      <c r="S303" s="12"/>
      <c r="T303" s="12"/>
      <c r="U303" s="12"/>
      <c r="V303"/>
      <c r="W303"/>
      <c r="X303"/>
      <c r="Y303"/>
      <c r="Z303"/>
      <c r="AA303"/>
      <c r="AB303"/>
      <c r="AC303"/>
      <c r="AD303"/>
      <c r="AE303"/>
      <c r="AF303"/>
      <c r="AG303"/>
      <c r="AH303"/>
      <c r="AI303" s="12"/>
      <c r="AJ303" s="12"/>
      <c r="AK303" s="12"/>
      <c r="AL303" s="12"/>
      <c r="AM303" s="12"/>
      <c r="AN303"/>
      <c r="AO303" s="12"/>
      <c r="AP303" s="12"/>
    </row>
    <row r="304" spans="1:42" ht="15.75" thickBot="1" x14ac:dyDescent="0.3">
      <c r="D304" s="24">
        <v>4</v>
      </c>
      <c r="E304" s="19"/>
      <c r="F304" s="19"/>
      <c r="G304" s="19">
        <f>SUM(G300:G303)</f>
        <v>220000</v>
      </c>
      <c r="H304" s="19">
        <f t="shared" ref="H304:O304" si="107">SUM(H300:H303)</f>
        <v>0</v>
      </c>
      <c r="I304" s="19">
        <f t="shared" si="107"/>
        <v>220000</v>
      </c>
      <c r="J304" s="19">
        <f t="shared" si="107"/>
        <v>6314</v>
      </c>
      <c r="K304" s="19">
        <f t="shared" si="107"/>
        <v>10930.48</v>
      </c>
      <c r="L304" s="19">
        <f t="shared" si="107"/>
        <v>6688</v>
      </c>
      <c r="M304" s="19">
        <f t="shared" si="107"/>
        <v>100</v>
      </c>
      <c r="N304" s="19">
        <f t="shared" si="107"/>
        <v>24032.48</v>
      </c>
      <c r="O304" s="19">
        <f t="shared" si="107"/>
        <v>195967.52000000002</v>
      </c>
      <c r="P304" s="5"/>
      <c r="Q304" s="5"/>
      <c r="R304" s="12"/>
      <c r="S304" s="12"/>
      <c r="T304" s="12"/>
      <c r="U304" s="12"/>
      <c r="V304"/>
      <c r="W304"/>
      <c r="X304"/>
      <c r="Y304"/>
      <c r="Z304"/>
      <c r="AA304"/>
      <c r="AB304"/>
      <c r="AC304"/>
      <c r="AD304"/>
      <c r="AE304"/>
      <c r="AF304"/>
      <c r="AG304"/>
      <c r="AH304"/>
      <c r="AI304" s="12"/>
    </row>
    <row r="305" spans="1:42" s="3" customFormat="1" ht="15" x14ac:dyDescent="0.25">
      <c r="A305" s="5"/>
      <c r="B305" s="5"/>
      <c r="C305" s="5"/>
      <c r="D305" s="5"/>
      <c r="E305" s="8"/>
      <c r="F305" s="8"/>
      <c r="G305" s="15"/>
      <c r="H305" s="15"/>
      <c r="I305" s="15"/>
      <c r="J305" s="15"/>
      <c r="K305" s="15"/>
      <c r="L305" s="15"/>
      <c r="M305" s="15"/>
      <c r="N305" s="15"/>
      <c r="O305" s="15"/>
      <c r="P305" s="2"/>
      <c r="Q305" s="5"/>
      <c r="R305" s="12"/>
      <c r="S305" s="12"/>
      <c r="T305" s="12"/>
      <c r="U305" s="12"/>
      <c r="V305"/>
      <c r="W305"/>
      <c r="X305"/>
      <c r="Y305"/>
      <c r="Z305"/>
      <c r="AA305"/>
      <c r="AB305"/>
      <c r="AC305"/>
      <c r="AD305"/>
      <c r="AE305"/>
      <c r="AF305"/>
      <c r="AG305"/>
      <c r="AH305"/>
      <c r="AI305" s="12"/>
      <c r="AJ305" s="12"/>
      <c r="AK305" s="12"/>
      <c r="AL305" s="12"/>
      <c r="AM305" s="12"/>
      <c r="AN305"/>
      <c r="AO305" s="12"/>
      <c r="AP305" s="12"/>
    </row>
    <row r="306" spans="1:42" s="3" customFormat="1" ht="15" x14ac:dyDescent="0.25">
      <c r="A306" s="5"/>
      <c r="B306" s="5"/>
      <c r="C306" s="5"/>
      <c r="D306" s="5"/>
      <c r="E306" s="8"/>
      <c r="F306" s="8"/>
      <c r="G306" s="15"/>
      <c r="H306" s="15"/>
      <c r="I306" s="15"/>
      <c r="J306" s="15"/>
      <c r="K306" s="15"/>
      <c r="L306" s="15"/>
      <c r="M306" s="15"/>
      <c r="N306" s="15"/>
      <c r="O306" s="15"/>
      <c r="P306" s="2"/>
      <c r="Q306" s="5"/>
      <c r="R306" s="12"/>
      <c r="S306" s="12"/>
      <c r="T306" s="12"/>
      <c r="U306" s="12"/>
      <c r="V306"/>
      <c r="W306"/>
      <c r="X306"/>
      <c r="Y306"/>
      <c r="Z306"/>
      <c r="AA306"/>
      <c r="AB306"/>
      <c r="AC306"/>
      <c r="AD306"/>
      <c r="AE306"/>
      <c r="AF306"/>
      <c r="AG306"/>
      <c r="AH306"/>
      <c r="AI306" s="12"/>
      <c r="AJ306" s="12"/>
      <c r="AK306" s="12"/>
      <c r="AL306" s="12"/>
      <c r="AM306" s="12"/>
      <c r="AN306"/>
      <c r="AO306" s="12"/>
      <c r="AP306" s="12"/>
    </row>
    <row r="307" spans="1:42" s="3" customFormat="1" ht="15" x14ac:dyDescent="0.25">
      <c r="A307" s="11" t="s">
        <v>66</v>
      </c>
      <c r="B307" s="5"/>
      <c r="C307" s="5"/>
      <c r="D307" s="5"/>
      <c r="E307" s="8"/>
      <c r="F307" s="8"/>
      <c r="G307" s="15"/>
      <c r="H307" s="15"/>
      <c r="I307" s="15"/>
      <c r="J307" s="15"/>
      <c r="K307" s="15"/>
      <c r="L307" s="15"/>
      <c r="M307" s="15"/>
      <c r="N307" s="15"/>
      <c r="O307" s="15"/>
      <c r="P307" s="2"/>
      <c r="Q307" s="5"/>
      <c r="R307" s="12"/>
      <c r="S307" s="12"/>
      <c r="T307" s="12"/>
      <c r="U307" s="12"/>
      <c r="V307"/>
      <c r="W307"/>
      <c r="X307"/>
      <c r="Y307"/>
      <c r="Z307"/>
      <c r="AA307"/>
      <c r="AB307"/>
      <c r="AC307"/>
      <c r="AD307"/>
      <c r="AE307"/>
      <c r="AF307"/>
      <c r="AG307"/>
      <c r="AH307"/>
      <c r="AI307" s="12"/>
      <c r="AJ307" s="12"/>
      <c r="AK307" s="12"/>
      <c r="AL307" s="12"/>
      <c r="AM307" s="12"/>
      <c r="AN307"/>
      <c r="AO307" s="12"/>
      <c r="AP307" s="12"/>
    </row>
    <row r="308" spans="1:42" s="3" customFormat="1" ht="15" x14ac:dyDescent="0.25">
      <c r="A308" s="21" t="s">
        <v>309</v>
      </c>
      <c r="B308" s="21" t="s">
        <v>320</v>
      </c>
      <c r="C308" s="21" t="s">
        <v>310</v>
      </c>
      <c r="D308" s="21" t="s">
        <v>311</v>
      </c>
      <c r="E308" s="21" t="s">
        <v>312</v>
      </c>
      <c r="F308" s="21" t="s">
        <v>313</v>
      </c>
      <c r="G308" s="22" t="s">
        <v>314</v>
      </c>
      <c r="H308" s="22" t="s">
        <v>315</v>
      </c>
      <c r="I308" s="22" t="s">
        <v>316</v>
      </c>
      <c r="J308" s="22" t="s">
        <v>0</v>
      </c>
      <c r="K308" s="22" t="s">
        <v>1</v>
      </c>
      <c r="L308" s="22" t="s">
        <v>2</v>
      </c>
      <c r="M308" s="22" t="s">
        <v>317</v>
      </c>
      <c r="N308" s="22" t="s">
        <v>318</v>
      </c>
      <c r="O308" s="22" t="s">
        <v>319</v>
      </c>
      <c r="P308" s="2"/>
      <c r="Q308" s="5"/>
      <c r="R308" s="12"/>
      <c r="S308" s="12"/>
      <c r="T308" s="12"/>
      <c r="U308" s="12"/>
      <c r="V308"/>
      <c r="W308"/>
      <c r="X308"/>
      <c r="Y308"/>
      <c r="Z308"/>
      <c r="AA308"/>
      <c r="AB308"/>
      <c r="AC308"/>
      <c r="AD308"/>
      <c r="AE308"/>
      <c r="AF308"/>
      <c r="AG308"/>
      <c r="AH308"/>
      <c r="AI308" s="12"/>
      <c r="AJ308" s="12"/>
      <c r="AK308" s="12"/>
      <c r="AL308" s="12"/>
      <c r="AM308" s="12"/>
      <c r="AN308"/>
      <c r="AO308" s="12"/>
      <c r="AP308" s="12"/>
    </row>
    <row r="309" spans="1:42" s="3" customFormat="1" ht="15" x14ac:dyDescent="0.25">
      <c r="A309" s="5" t="s">
        <v>67</v>
      </c>
      <c r="B309" s="5" t="s">
        <v>6</v>
      </c>
      <c r="C309" s="5" t="s">
        <v>255</v>
      </c>
      <c r="D309" s="5" t="s">
        <v>254</v>
      </c>
      <c r="E309" s="8">
        <v>45748</v>
      </c>
      <c r="F309" s="8">
        <v>45931</v>
      </c>
      <c r="G309" s="15">
        <v>50000</v>
      </c>
      <c r="H309" s="15">
        <v>0</v>
      </c>
      <c r="I309" s="15">
        <f t="shared" ref="I309" si="108">+G309+H309</f>
        <v>50000</v>
      </c>
      <c r="J309" s="15">
        <f>+VLOOKUP(A309,'[1]REPORTE NOMINA PERSONAL TEM (2)'!A$2:K$277,8,0)</f>
        <v>1435</v>
      </c>
      <c r="K309" s="15">
        <f>+VLOOKUP(A309,'[1]REPORTE NOMINA PERSONAL TEM (2)'!A$1:K$277,9,0)</f>
        <v>1854</v>
      </c>
      <c r="L309" s="15">
        <f>+VLOOKUP(A309,'[1]REPORTE NOMINA PERSONAL TEM (2)'!A$2:K$277,10,0)</f>
        <v>1520</v>
      </c>
      <c r="M309" s="15">
        <f>+VLOOKUP(A309,'[1]REPORTE NOMINA PERSONAL TEM (2)'!$A$1:$K$277,11,0)</f>
        <v>25</v>
      </c>
      <c r="N309" s="15">
        <f t="shared" ref="N309" si="109">+J309+K309+M309+L309</f>
        <v>4834</v>
      </c>
      <c r="O309" s="15">
        <f t="shared" ref="O309" si="110">+I309-N309</f>
        <v>45166</v>
      </c>
      <c r="P309" s="5"/>
      <c r="Q309" s="5"/>
      <c r="R309" s="12"/>
      <c r="S309" s="12"/>
      <c r="T309" s="12"/>
      <c r="U309" s="12"/>
      <c r="V309"/>
      <c r="W309"/>
      <c r="X309"/>
      <c r="Y309"/>
      <c r="Z309"/>
      <c r="AA309"/>
      <c r="AB309"/>
      <c r="AC309"/>
      <c r="AD309"/>
      <c r="AE309"/>
      <c r="AF309"/>
      <c r="AG309"/>
      <c r="AH309"/>
      <c r="AI309" s="12"/>
      <c r="AJ309" s="12"/>
      <c r="AK309" s="12"/>
      <c r="AL309" s="12"/>
      <c r="AM309" s="12"/>
      <c r="AN309"/>
      <c r="AO309" s="12"/>
      <c r="AP309" s="12"/>
    </row>
    <row r="310" spans="1:42" s="3" customFormat="1" ht="15.75" thickBot="1" x14ac:dyDescent="0.3">
      <c r="A310" s="5"/>
      <c r="B310" s="5"/>
      <c r="C310" s="5"/>
      <c r="D310" s="24">
        <v>1</v>
      </c>
      <c r="E310" s="19"/>
      <c r="F310" s="19"/>
      <c r="G310" s="19">
        <f>SUM(G309)</f>
        <v>50000</v>
      </c>
      <c r="H310" s="19">
        <f t="shared" ref="H310:O310" si="111">SUM(H309)</f>
        <v>0</v>
      </c>
      <c r="I310" s="19">
        <f t="shared" si="111"/>
        <v>50000</v>
      </c>
      <c r="J310" s="19">
        <f t="shared" si="111"/>
        <v>1435</v>
      </c>
      <c r="K310" s="19">
        <f t="shared" si="111"/>
        <v>1854</v>
      </c>
      <c r="L310" s="19">
        <f t="shared" si="111"/>
        <v>1520</v>
      </c>
      <c r="M310" s="19">
        <f t="shared" si="111"/>
        <v>25</v>
      </c>
      <c r="N310" s="19">
        <f t="shared" si="111"/>
        <v>4834</v>
      </c>
      <c r="O310" s="19">
        <f t="shared" si="111"/>
        <v>45166</v>
      </c>
      <c r="P310" s="5"/>
      <c r="Q310" s="5"/>
      <c r="R310" s="12"/>
      <c r="S310" s="12"/>
      <c r="T310" s="12"/>
      <c r="U310" s="12"/>
      <c r="V310"/>
      <c r="W310"/>
      <c r="X310"/>
      <c r="Y310"/>
      <c r="Z310"/>
      <c r="AA310"/>
      <c r="AB310"/>
      <c r="AC310"/>
      <c r="AD310"/>
      <c r="AE310"/>
      <c r="AF310"/>
      <c r="AG310"/>
      <c r="AH310"/>
      <c r="AI310" s="12"/>
      <c r="AJ310" s="12"/>
      <c r="AK310" s="12"/>
      <c r="AL310" s="12"/>
      <c r="AM310" s="12"/>
      <c r="AN310"/>
      <c r="AO310" s="12"/>
      <c r="AP310" s="12"/>
    </row>
    <row r="311" spans="1:42" s="3" customFormat="1" ht="15" x14ac:dyDescent="0.25">
      <c r="A311" s="5"/>
      <c r="B311" s="5"/>
      <c r="C311" s="5"/>
      <c r="D311" s="5"/>
      <c r="E311" s="8"/>
      <c r="F311" s="8"/>
      <c r="G311" s="15"/>
      <c r="H311" s="15"/>
      <c r="I311" s="15"/>
      <c r="J311" s="15"/>
      <c r="K311" s="15"/>
      <c r="L311" s="15"/>
      <c r="M311" s="15"/>
      <c r="N311" s="15"/>
      <c r="O311" s="15"/>
      <c r="P311" s="5"/>
      <c r="Q311" s="5"/>
      <c r="R311" s="12"/>
      <c r="S311" s="12"/>
      <c r="T311" s="12"/>
      <c r="U311" s="12"/>
      <c r="V311"/>
      <c r="W311"/>
      <c r="X311"/>
      <c r="Y311"/>
      <c r="Z311"/>
      <c r="AA311"/>
      <c r="AB311"/>
      <c r="AC311"/>
      <c r="AD311"/>
      <c r="AE311"/>
      <c r="AF311"/>
      <c r="AG311"/>
      <c r="AH311"/>
      <c r="AI311" s="12"/>
      <c r="AJ311" s="12"/>
      <c r="AK311" s="12"/>
      <c r="AL311" s="12"/>
      <c r="AM311" s="12"/>
      <c r="AN311"/>
      <c r="AO311" s="12"/>
      <c r="AP311" s="12"/>
    </row>
    <row r="312" spans="1:42" s="3" customFormat="1" ht="15" x14ac:dyDescent="0.25">
      <c r="A312" s="11" t="s">
        <v>14</v>
      </c>
      <c r="B312" s="5"/>
      <c r="C312" s="5"/>
      <c r="D312" s="5"/>
      <c r="E312" s="8"/>
      <c r="F312" s="8"/>
      <c r="G312" s="15"/>
      <c r="H312" s="15"/>
      <c r="I312" s="15"/>
      <c r="J312" s="15"/>
      <c r="K312" s="15"/>
      <c r="L312" s="15"/>
      <c r="M312" s="15"/>
      <c r="N312" s="15"/>
      <c r="O312" s="15"/>
      <c r="P312" s="2"/>
      <c r="Q312" s="5"/>
      <c r="R312" s="12"/>
      <c r="S312" s="12"/>
      <c r="T312" s="12"/>
      <c r="U312" s="12"/>
      <c r="V312"/>
      <c r="W312"/>
      <c r="X312"/>
      <c r="Y312"/>
      <c r="Z312"/>
      <c r="AA312"/>
      <c r="AB312"/>
      <c r="AC312"/>
      <c r="AD312"/>
      <c r="AE312"/>
      <c r="AF312"/>
      <c r="AG312"/>
      <c r="AH312"/>
      <c r="AI312" s="12"/>
      <c r="AJ312" s="12"/>
      <c r="AK312" s="12"/>
      <c r="AL312" s="12"/>
      <c r="AM312" s="12"/>
      <c r="AN312"/>
      <c r="AO312" s="12"/>
      <c r="AP312" s="12"/>
    </row>
    <row r="313" spans="1:42" ht="15" x14ac:dyDescent="0.25">
      <c r="A313" s="21" t="s">
        <v>309</v>
      </c>
      <c r="B313" s="21" t="s">
        <v>320</v>
      </c>
      <c r="C313" s="21" t="s">
        <v>310</v>
      </c>
      <c r="D313" s="21" t="s">
        <v>311</v>
      </c>
      <c r="E313" s="21" t="s">
        <v>312</v>
      </c>
      <c r="F313" s="21" t="s">
        <v>313</v>
      </c>
      <c r="G313" s="22" t="s">
        <v>314</v>
      </c>
      <c r="H313" s="22" t="s">
        <v>315</v>
      </c>
      <c r="I313" s="22" t="s">
        <v>316</v>
      </c>
      <c r="J313" s="22" t="s">
        <v>0</v>
      </c>
      <c r="K313" s="22" t="s">
        <v>1</v>
      </c>
      <c r="L313" s="22" t="s">
        <v>2</v>
      </c>
      <c r="M313" s="22" t="s">
        <v>317</v>
      </c>
      <c r="N313" s="22" t="s">
        <v>318</v>
      </c>
      <c r="O313" s="22" t="s">
        <v>319</v>
      </c>
      <c r="Q313" s="5"/>
      <c r="R313" s="12"/>
      <c r="S313" s="12"/>
      <c r="T313" s="12"/>
      <c r="U313" s="12"/>
      <c r="V313"/>
      <c r="W313"/>
      <c r="X313"/>
      <c r="Y313"/>
      <c r="Z313"/>
      <c r="AA313"/>
      <c r="AB313"/>
      <c r="AC313"/>
      <c r="AD313"/>
      <c r="AE313"/>
      <c r="AF313"/>
      <c r="AG313"/>
      <c r="AH313"/>
      <c r="AI313" s="12"/>
      <c r="AJ313"/>
      <c r="AK313" s="12"/>
      <c r="AL313"/>
      <c r="AM313" s="12"/>
      <c r="AN313"/>
      <c r="AO313" s="12"/>
      <c r="AP313" s="12"/>
    </row>
    <row r="314" spans="1:42" ht="15" x14ac:dyDescent="0.25">
      <c r="A314" s="5" t="s">
        <v>379</v>
      </c>
      <c r="B314" s="5" t="s">
        <v>174</v>
      </c>
      <c r="C314" s="5" t="s">
        <v>255</v>
      </c>
      <c r="D314" s="5" t="s">
        <v>253</v>
      </c>
      <c r="E314" s="8">
        <v>45748</v>
      </c>
      <c r="F314" s="8">
        <v>45931</v>
      </c>
      <c r="G314" s="15">
        <v>128000</v>
      </c>
      <c r="H314" s="15">
        <v>0</v>
      </c>
      <c r="I314" s="15">
        <f t="shared" ref="I314:I355" si="112">+G314+H314</f>
        <v>128000</v>
      </c>
      <c r="J314" s="15">
        <f>+VLOOKUP(A314,'[1]REPORTE NOMINA PERSONAL TEM (2)'!A$2:K$277,8,0)</f>
        <v>3673.6</v>
      </c>
      <c r="K314" s="15">
        <f>+VLOOKUP(A314,'[1]REPORTE NOMINA PERSONAL TEM (2)'!A$1:K$277,9,0)</f>
        <v>18691.669999999998</v>
      </c>
      <c r="L314" s="15">
        <f>+VLOOKUP(A314,'[1]REPORTE NOMINA PERSONAL TEM (2)'!A$2:K$277,10,0)</f>
        <v>3891.2</v>
      </c>
      <c r="M314" s="15">
        <f>+VLOOKUP(A314,'[1]REPORTE NOMINA PERSONAL TEM (2)'!$A$1:$K$277,11,0)</f>
        <v>3624.02</v>
      </c>
      <c r="N314" s="15">
        <f t="shared" ref="N314:N355" si="113">+J314+K314+M314+L314</f>
        <v>29880.489999999998</v>
      </c>
      <c r="O314" s="15">
        <f t="shared" ref="O314:O355" si="114">+I314-N314</f>
        <v>98119.510000000009</v>
      </c>
      <c r="P314" s="5"/>
      <c r="Q314" s="5"/>
      <c r="R314" s="12"/>
      <c r="S314" s="12"/>
      <c r="T314" s="12"/>
      <c r="U314" s="12"/>
      <c r="V314"/>
      <c r="W314"/>
      <c r="X314"/>
      <c r="Y314"/>
      <c r="Z314"/>
      <c r="AA314"/>
      <c r="AB314"/>
      <c r="AC314"/>
      <c r="AD314"/>
      <c r="AE314"/>
      <c r="AF314"/>
      <c r="AG314"/>
      <c r="AH314"/>
      <c r="AI314" s="12"/>
      <c r="AJ314"/>
      <c r="AK314" s="12"/>
      <c r="AL314"/>
      <c r="AM314" s="12"/>
      <c r="AN314"/>
      <c r="AO314" s="12"/>
      <c r="AP314" s="12"/>
    </row>
    <row r="315" spans="1:42" ht="15" x14ac:dyDescent="0.25">
      <c r="A315" s="5" t="s">
        <v>35</v>
      </c>
      <c r="B315" s="5" t="s">
        <v>36</v>
      </c>
      <c r="C315" s="5" t="s">
        <v>255</v>
      </c>
      <c r="D315" s="5" t="s">
        <v>253</v>
      </c>
      <c r="E315" s="8">
        <v>45778</v>
      </c>
      <c r="F315" s="8">
        <v>45962</v>
      </c>
      <c r="G315" s="15">
        <v>105000</v>
      </c>
      <c r="H315" s="15">
        <v>0</v>
      </c>
      <c r="I315" s="15">
        <f t="shared" si="112"/>
        <v>105000</v>
      </c>
      <c r="J315" s="15">
        <f>+VLOOKUP(A315,'[1]REPORTE NOMINA PERSONAL TEM (2)'!A$2:K$277,8,0)</f>
        <v>3013.5</v>
      </c>
      <c r="K315" s="15">
        <f>+VLOOKUP(A315,'[1]REPORTE NOMINA PERSONAL TEM (2)'!A$1:K$277,9,0)</f>
        <v>13281.49</v>
      </c>
      <c r="L315" s="15">
        <f>+VLOOKUP(A315,'[1]REPORTE NOMINA PERSONAL TEM (2)'!A$2:K$277,10,0)</f>
        <v>3192</v>
      </c>
      <c r="M315" s="15">
        <f>+VLOOKUP(A315,'[1]REPORTE NOMINA PERSONAL TEM (2)'!$A$1:$K$277,11,0)</f>
        <v>30474.34</v>
      </c>
      <c r="N315" s="15">
        <f t="shared" si="113"/>
        <v>49961.33</v>
      </c>
      <c r="O315" s="15">
        <f t="shared" si="114"/>
        <v>55038.67</v>
      </c>
      <c r="P315" s="5"/>
      <c r="Q315" s="5"/>
      <c r="R315" s="12"/>
      <c r="S315" s="12"/>
      <c r="T315" s="12"/>
      <c r="U315" s="12"/>
      <c r="V315"/>
      <c r="W315"/>
      <c r="X315"/>
      <c r="Y315"/>
      <c r="Z315"/>
      <c r="AA315"/>
      <c r="AB315"/>
      <c r="AC315"/>
      <c r="AD315"/>
      <c r="AE315"/>
      <c r="AF315"/>
      <c r="AG315"/>
      <c r="AH315"/>
      <c r="AI315" s="12"/>
      <c r="AJ315"/>
      <c r="AK315" s="12"/>
      <c r="AL315"/>
      <c r="AM315" s="12"/>
      <c r="AN315"/>
      <c r="AO315" s="12"/>
      <c r="AP315" s="12"/>
    </row>
    <row r="316" spans="1:42" ht="15" x14ac:dyDescent="0.25">
      <c r="A316" s="5" t="s">
        <v>28</v>
      </c>
      <c r="B316" s="5" t="s">
        <v>29</v>
      </c>
      <c r="C316" s="5" t="s">
        <v>255</v>
      </c>
      <c r="D316" s="5" t="s">
        <v>254</v>
      </c>
      <c r="E316" s="8">
        <v>45717</v>
      </c>
      <c r="F316" s="8">
        <v>45901</v>
      </c>
      <c r="G316" s="15">
        <v>70000</v>
      </c>
      <c r="H316" s="15">
        <v>0</v>
      </c>
      <c r="I316" s="15">
        <f t="shared" si="112"/>
        <v>70000</v>
      </c>
      <c r="J316" s="15">
        <f>+VLOOKUP(A316,'[1]REPORTE NOMINA PERSONAL TEM (2)'!A$2:K$277,8,0)</f>
        <v>2009</v>
      </c>
      <c r="K316" s="15">
        <f>+VLOOKUP(A316,'[1]REPORTE NOMINA PERSONAL TEM (2)'!A$1:K$277,9,0)</f>
        <v>5368.48</v>
      </c>
      <c r="L316" s="15">
        <f>+VLOOKUP(A316,'[1]REPORTE NOMINA PERSONAL TEM (2)'!A$2:K$277,10,0)</f>
        <v>2128</v>
      </c>
      <c r="M316" s="15">
        <f>+VLOOKUP(A316,'[1]REPORTE NOMINA PERSONAL TEM (2)'!$A$1:$K$277,11,0)</f>
        <v>25</v>
      </c>
      <c r="N316" s="15">
        <f t="shared" si="113"/>
        <v>9530.48</v>
      </c>
      <c r="O316" s="15">
        <f t="shared" si="114"/>
        <v>60469.520000000004</v>
      </c>
      <c r="P316" s="5"/>
      <c r="Q316" s="5"/>
      <c r="R316" s="12"/>
      <c r="S316" s="12"/>
      <c r="T316" s="12"/>
      <c r="U316" s="12"/>
      <c r="V316"/>
      <c r="W316"/>
      <c r="X316"/>
      <c r="Y316"/>
      <c r="Z316"/>
      <c r="AA316"/>
      <c r="AB316"/>
      <c r="AC316"/>
      <c r="AD316"/>
      <c r="AE316"/>
      <c r="AF316"/>
      <c r="AG316"/>
      <c r="AH316"/>
      <c r="AI316" s="12"/>
      <c r="AJ316" s="12"/>
      <c r="AK316" s="12"/>
      <c r="AL316" s="12"/>
      <c r="AM316" s="12"/>
      <c r="AN316" s="12"/>
      <c r="AO316" s="12"/>
      <c r="AP316" s="12"/>
    </row>
    <row r="317" spans="1:42" s="3" customFormat="1" ht="15" x14ac:dyDescent="0.25">
      <c r="A317" s="10" t="s">
        <v>390</v>
      </c>
      <c r="B317" s="10" t="s">
        <v>228</v>
      </c>
      <c r="C317" s="10" t="s">
        <v>255</v>
      </c>
      <c r="D317" s="10" t="s">
        <v>253</v>
      </c>
      <c r="E317" s="9">
        <v>45717</v>
      </c>
      <c r="F317" s="9">
        <v>45901</v>
      </c>
      <c r="G317" s="15">
        <v>105000</v>
      </c>
      <c r="H317" s="15">
        <v>0</v>
      </c>
      <c r="I317" s="15">
        <f>+G317+H317</f>
        <v>105000</v>
      </c>
      <c r="J317" s="15">
        <f>+VLOOKUP(A317,'[1]REPORTE NOMINA PERSONAL TEM (2)'!A$2:K$277,8,0)</f>
        <v>3013.5</v>
      </c>
      <c r="K317" s="15">
        <f>+VLOOKUP(A317,'[1]REPORTE NOMINA PERSONAL TEM (2)'!A$1:K$277,9,0)</f>
        <v>13281.49</v>
      </c>
      <c r="L317" s="15">
        <f>+VLOOKUP(A317,'[1]REPORTE NOMINA PERSONAL TEM (2)'!A$2:K$277,10,0)</f>
        <v>3192</v>
      </c>
      <c r="M317" s="15">
        <f>+VLOOKUP(A317,'[1]REPORTE NOMINA PERSONAL TEM (2)'!$A$1:$K$277,11,0)</f>
        <v>25</v>
      </c>
      <c r="N317" s="15">
        <f t="shared" si="113"/>
        <v>19511.989999999998</v>
      </c>
      <c r="O317" s="15">
        <f t="shared" si="114"/>
        <v>85488.010000000009</v>
      </c>
      <c r="P317" s="10"/>
      <c r="Q317" s="10"/>
      <c r="R317" s="27"/>
      <c r="S317" s="27"/>
      <c r="T317" s="27"/>
      <c r="U317" s="27"/>
      <c r="V317" s="23"/>
      <c r="W317" s="23"/>
      <c r="X317" s="23"/>
      <c r="Y317" s="23"/>
      <c r="Z317" s="23"/>
      <c r="AA317" s="23"/>
      <c r="AB317" s="23"/>
      <c r="AC317" s="23"/>
      <c r="AD317" s="23"/>
      <c r="AE317" s="23"/>
      <c r="AF317" s="23"/>
      <c r="AG317" s="23"/>
      <c r="AH317" s="23"/>
      <c r="AI317" s="27"/>
      <c r="AJ317" s="27"/>
      <c r="AK317" s="27"/>
      <c r="AL317" s="27"/>
      <c r="AM317" s="27"/>
      <c r="AN317" s="23"/>
      <c r="AO317" s="27"/>
      <c r="AP317" s="27"/>
    </row>
    <row r="318" spans="1:42" s="3" customFormat="1" ht="15" x14ac:dyDescent="0.25">
      <c r="A318" s="10" t="s">
        <v>48</v>
      </c>
      <c r="B318" s="10" t="s">
        <v>46</v>
      </c>
      <c r="C318" s="10" t="s">
        <v>255</v>
      </c>
      <c r="D318" s="10" t="s">
        <v>253</v>
      </c>
      <c r="E318" s="9">
        <v>45778</v>
      </c>
      <c r="F318" s="9">
        <v>45962</v>
      </c>
      <c r="G318" s="15">
        <v>60000</v>
      </c>
      <c r="H318" s="15">
        <v>0</v>
      </c>
      <c r="I318" s="15">
        <f t="shared" si="112"/>
        <v>60000</v>
      </c>
      <c r="J318" s="15">
        <f>+VLOOKUP(A318,'[1]REPORTE NOMINA PERSONAL TEM (2)'!A$2:K$277,8,0)</f>
        <v>1722</v>
      </c>
      <c r="K318" s="15">
        <f>+VLOOKUP(A318,'[1]REPORTE NOMINA PERSONAL TEM (2)'!A$1:K$277,9,0)</f>
        <v>3486.68</v>
      </c>
      <c r="L318" s="15">
        <f>+VLOOKUP(A318,'[1]REPORTE NOMINA PERSONAL TEM (2)'!A$2:K$277,10,0)</f>
        <v>1824</v>
      </c>
      <c r="M318" s="15">
        <f>+VLOOKUP(A318,'[1]REPORTE NOMINA PERSONAL TEM (2)'!$A$1:$K$277,11,0)</f>
        <v>25</v>
      </c>
      <c r="N318" s="15">
        <f t="shared" si="113"/>
        <v>7057.68</v>
      </c>
      <c r="O318" s="15">
        <f t="shared" si="114"/>
        <v>52942.32</v>
      </c>
      <c r="P318" s="10"/>
      <c r="Q318" s="10"/>
      <c r="R318" s="27"/>
      <c r="S318" s="27"/>
      <c r="T318" s="27"/>
      <c r="U318" s="27"/>
      <c r="V318" s="23"/>
      <c r="W318" s="23"/>
      <c r="X318" s="23"/>
      <c r="Y318" s="23"/>
      <c r="Z318" s="23"/>
      <c r="AA318" s="23"/>
      <c r="AB318" s="23"/>
      <c r="AC318" s="23"/>
      <c r="AD318" s="23"/>
      <c r="AE318" s="23"/>
      <c r="AF318" s="23"/>
      <c r="AG318" s="23"/>
      <c r="AH318" s="23"/>
      <c r="AI318" s="27"/>
      <c r="AJ318" s="27"/>
      <c r="AK318" s="27"/>
      <c r="AL318" s="23"/>
      <c r="AM318" s="27"/>
      <c r="AN318" s="27"/>
      <c r="AO318" s="27"/>
      <c r="AP318" s="27"/>
    </row>
    <row r="319" spans="1:42" s="3" customFormat="1" ht="15" x14ac:dyDescent="0.25">
      <c r="A319" s="10" t="s">
        <v>53</v>
      </c>
      <c r="B319" s="10" t="s">
        <v>13</v>
      </c>
      <c r="C319" s="10" t="s">
        <v>255</v>
      </c>
      <c r="D319" s="10" t="s">
        <v>253</v>
      </c>
      <c r="E319" s="9">
        <v>45870</v>
      </c>
      <c r="F319" s="9">
        <v>46054</v>
      </c>
      <c r="G319" s="15">
        <v>76000</v>
      </c>
      <c r="H319" s="15">
        <v>0</v>
      </c>
      <c r="I319" s="15">
        <f t="shared" si="112"/>
        <v>76000</v>
      </c>
      <c r="J319" s="15">
        <f>+VLOOKUP(A319,'[1]REPORTE NOMINA PERSONAL TEM (2)'!A$2:K$277,8,0)</f>
        <v>2181.1999999999998</v>
      </c>
      <c r="K319" s="15">
        <f>+VLOOKUP(A319,'[1]REPORTE NOMINA PERSONAL TEM (2)'!A$1:K$277,9,0)</f>
        <v>6497.56</v>
      </c>
      <c r="L319" s="15">
        <f>+VLOOKUP(A319,'[1]REPORTE NOMINA PERSONAL TEM (2)'!A$2:K$277,10,0)</f>
        <v>2310.4</v>
      </c>
      <c r="M319" s="15">
        <f>+VLOOKUP(A319,'[1]REPORTE NOMINA PERSONAL TEM (2)'!$A$1:$K$277,11,0)</f>
        <v>25</v>
      </c>
      <c r="N319" s="15">
        <f t="shared" si="113"/>
        <v>11014.16</v>
      </c>
      <c r="O319" s="15">
        <f t="shared" si="114"/>
        <v>64985.84</v>
      </c>
      <c r="P319" s="10"/>
      <c r="Q319" s="10"/>
      <c r="R319" s="27"/>
      <c r="S319" s="27"/>
      <c r="T319" s="27"/>
      <c r="U319" s="27"/>
      <c r="V319" s="23"/>
      <c r="W319" s="23"/>
      <c r="X319" s="23"/>
      <c r="Y319" s="23"/>
      <c r="Z319" s="23"/>
      <c r="AA319" s="23"/>
      <c r="AB319" s="23"/>
      <c r="AC319" s="23"/>
      <c r="AD319" s="23"/>
      <c r="AE319" s="23"/>
      <c r="AF319" s="23"/>
      <c r="AG319" s="23"/>
      <c r="AH319" s="23"/>
      <c r="AI319" s="27"/>
      <c r="AJ319" s="27"/>
      <c r="AK319" s="27"/>
      <c r="AL319" s="27"/>
      <c r="AM319" s="27"/>
      <c r="AN319" s="23"/>
      <c r="AO319" s="27"/>
      <c r="AP319" s="27"/>
    </row>
    <row r="320" spans="1:42" s="3" customFormat="1" ht="15" x14ac:dyDescent="0.25">
      <c r="A320" s="10" t="s">
        <v>280</v>
      </c>
      <c r="B320" s="10" t="s">
        <v>13</v>
      </c>
      <c r="C320" s="10" t="s">
        <v>255</v>
      </c>
      <c r="D320" s="10" t="s">
        <v>253</v>
      </c>
      <c r="E320" s="9">
        <v>45870</v>
      </c>
      <c r="F320" s="9">
        <v>46054</v>
      </c>
      <c r="G320" s="15">
        <v>76000</v>
      </c>
      <c r="H320" s="15">
        <v>0</v>
      </c>
      <c r="I320" s="15">
        <f t="shared" si="112"/>
        <v>76000</v>
      </c>
      <c r="J320" s="15">
        <f>+VLOOKUP(A320,'[1]REPORTE NOMINA PERSONAL TEM (2)'!A$2:K$277,8,0)</f>
        <v>2181.1999999999998</v>
      </c>
      <c r="K320" s="15">
        <f>+VLOOKUP(A320,'[1]REPORTE NOMINA PERSONAL TEM (2)'!A$1:K$277,9,0)</f>
        <v>6497.56</v>
      </c>
      <c r="L320" s="15">
        <f>+VLOOKUP(A320,'[1]REPORTE NOMINA PERSONAL TEM (2)'!A$2:K$277,10,0)</f>
        <v>2310.4</v>
      </c>
      <c r="M320" s="15">
        <f>+VLOOKUP(A320,'[1]REPORTE NOMINA PERSONAL TEM (2)'!$A$1:$K$277,11,0)</f>
        <v>25</v>
      </c>
      <c r="N320" s="15">
        <f t="shared" si="113"/>
        <v>11014.16</v>
      </c>
      <c r="O320" s="15">
        <f t="shared" si="114"/>
        <v>64985.84</v>
      </c>
      <c r="P320" s="10"/>
      <c r="Q320" s="10"/>
      <c r="R320" s="27"/>
      <c r="S320" s="27"/>
      <c r="T320" s="27"/>
      <c r="U320" s="27"/>
      <c r="V320" s="23"/>
      <c r="W320" s="23"/>
      <c r="X320" s="23"/>
      <c r="Y320" s="23"/>
      <c r="Z320" s="23"/>
      <c r="AA320" s="23"/>
      <c r="AB320" s="23"/>
      <c r="AC320" s="23"/>
      <c r="AD320" s="23"/>
      <c r="AE320" s="23"/>
      <c r="AF320" s="23"/>
      <c r="AG320" s="23"/>
      <c r="AH320" s="23"/>
      <c r="AI320" s="27"/>
      <c r="AJ320" s="27"/>
      <c r="AK320" s="27"/>
      <c r="AL320" s="27"/>
      <c r="AM320" s="27"/>
      <c r="AN320" s="23"/>
      <c r="AO320" s="27"/>
      <c r="AP320" s="27"/>
    </row>
    <row r="321" spans="1:42" s="3" customFormat="1" ht="15" x14ac:dyDescent="0.25">
      <c r="A321" s="10" t="s">
        <v>39</v>
      </c>
      <c r="B321" s="10" t="s">
        <v>393</v>
      </c>
      <c r="C321" s="10" t="s">
        <v>255</v>
      </c>
      <c r="D321" s="10" t="s">
        <v>253</v>
      </c>
      <c r="E321" s="9">
        <v>45839</v>
      </c>
      <c r="F321" s="9">
        <v>46023</v>
      </c>
      <c r="G321" s="15">
        <v>76000</v>
      </c>
      <c r="H321" s="15">
        <v>0</v>
      </c>
      <c r="I321" s="15">
        <f t="shared" si="112"/>
        <v>76000</v>
      </c>
      <c r="J321" s="15">
        <f>+VLOOKUP(A321,'[1]REPORTE NOMINA PERSONAL TEM (2)'!A$2:K$277,8,0)</f>
        <v>2181.1999999999998</v>
      </c>
      <c r="K321" s="15">
        <f>+VLOOKUP(A321,'[1]REPORTE NOMINA PERSONAL TEM (2)'!A$1:K$277,9,0)</f>
        <v>6497.56</v>
      </c>
      <c r="L321" s="15">
        <f>+VLOOKUP(A321,'[1]REPORTE NOMINA PERSONAL TEM (2)'!A$2:K$277,10,0)</f>
        <v>2310.4</v>
      </c>
      <c r="M321" s="15">
        <f>+VLOOKUP(A321,'[1]REPORTE NOMINA PERSONAL TEM (2)'!$A$1:$K$277,11,0)</f>
        <v>25</v>
      </c>
      <c r="N321" s="15">
        <f t="shared" si="113"/>
        <v>11014.16</v>
      </c>
      <c r="O321" s="15">
        <f t="shared" si="114"/>
        <v>64985.84</v>
      </c>
      <c r="P321" s="10"/>
      <c r="Q321" s="10"/>
      <c r="R321" s="27"/>
      <c r="S321" s="27"/>
      <c r="T321" s="27"/>
      <c r="U321" s="27"/>
      <c r="V321" s="23"/>
      <c r="W321" s="23"/>
      <c r="X321" s="23"/>
      <c r="Y321" s="23"/>
      <c r="Z321" s="23"/>
      <c r="AA321" s="23"/>
      <c r="AB321" s="23"/>
      <c r="AC321" s="23"/>
      <c r="AD321" s="23"/>
      <c r="AE321" s="23"/>
      <c r="AF321" s="23"/>
      <c r="AG321" s="23"/>
      <c r="AH321" s="23"/>
      <c r="AI321" s="27"/>
      <c r="AJ321" s="27"/>
      <c r="AK321" s="27"/>
      <c r="AL321" s="27"/>
      <c r="AM321" s="27"/>
      <c r="AN321" s="23"/>
      <c r="AO321" s="27"/>
      <c r="AP321" s="27"/>
    </row>
    <row r="322" spans="1:42" s="3" customFormat="1" ht="15" x14ac:dyDescent="0.25">
      <c r="A322" s="10" t="s">
        <v>42</v>
      </c>
      <c r="B322" s="10" t="s">
        <v>13</v>
      </c>
      <c r="C322" s="10" t="s">
        <v>255</v>
      </c>
      <c r="D322" s="10" t="s">
        <v>254</v>
      </c>
      <c r="E322" s="9">
        <v>45717</v>
      </c>
      <c r="F322" s="9">
        <v>45901</v>
      </c>
      <c r="G322" s="15">
        <v>76000</v>
      </c>
      <c r="H322" s="15">
        <v>0</v>
      </c>
      <c r="I322" s="15">
        <f t="shared" si="112"/>
        <v>76000</v>
      </c>
      <c r="J322" s="15">
        <f>+VLOOKUP(A322,'[1]REPORTE NOMINA PERSONAL TEM (2)'!A$2:K$277,8,0)</f>
        <v>2181.1999999999998</v>
      </c>
      <c r="K322" s="15">
        <f>+VLOOKUP(A322,'[1]REPORTE NOMINA PERSONAL TEM (2)'!A$1:K$277,9,0)</f>
        <v>6497.56</v>
      </c>
      <c r="L322" s="15">
        <f>+VLOOKUP(A322,'[1]REPORTE NOMINA PERSONAL TEM (2)'!A$2:K$277,10,0)</f>
        <v>2310.4</v>
      </c>
      <c r="M322" s="15">
        <f>+VLOOKUP(A322,'[1]REPORTE NOMINA PERSONAL TEM (2)'!$A$1:$K$277,11,0)</f>
        <v>25</v>
      </c>
      <c r="N322" s="15">
        <f t="shared" si="113"/>
        <v>11014.16</v>
      </c>
      <c r="O322" s="15">
        <f t="shared" si="114"/>
        <v>64985.84</v>
      </c>
      <c r="P322" s="10"/>
      <c r="Q322" s="10"/>
      <c r="R322" s="27"/>
      <c r="S322" s="27"/>
      <c r="T322" s="27"/>
      <c r="U322" s="27"/>
      <c r="V322" s="23"/>
      <c r="W322" s="23"/>
      <c r="X322" s="23"/>
      <c r="Y322" s="23"/>
      <c r="Z322" s="23"/>
      <c r="AA322" s="23"/>
      <c r="AB322" s="23"/>
      <c r="AC322" s="23"/>
      <c r="AD322" s="23"/>
      <c r="AE322" s="23"/>
      <c r="AF322" s="23"/>
      <c r="AG322" s="23"/>
      <c r="AH322" s="23"/>
      <c r="AI322" s="27"/>
      <c r="AJ322" s="27"/>
      <c r="AK322" s="27"/>
      <c r="AL322" s="27"/>
      <c r="AM322" s="27"/>
      <c r="AN322" s="23"/>
      <c r="AO322" s="27"/>
      <c r="AP322" s="27"/>
    </row>
    <row r="323" spans="1:42" s="3" customFormat="1" ht="15" x14ac:dyDescent="0.25">
      <c r="A323" s="10" t="s">
        <v>328</v>
      </c>
      <c r="B323" s="10" t="s">
        <v>13</v>
      </c>
      <c r="C323" s="10" t="s">
        <v>255</v>
      </c>
      <c r="D323" s="10" t="s">
        <v>254</v>
      </c>
      <c r="E323" s="9">
        <v>45748</v>
      </c>
      <c r="F323" s="9">
        <v>45931</v>
      </c>
      <c r="G323" s="15">
        <v>76000</v>
      </c>
      <c r="H323" s="15">
        <v>0</v>
      </c>
      <c r="I323" s="15">
        <f t="shared" si="112"/>
        <v>76000</v>
      </c>
      <c r="J323" s="15">
        <f>+VLOOKUP(A323,'[1]REPORTE NOMINA PERSONAL TEM (2)'!A$2:K$277,8,0)</f>
        <v>2181.1999999999998</v>
      </c>
      <c r="K323" s="15">
        <f>+VLOOKUP(A323,'[1]REPORTE NOMINA PERSONAL TEM (2)'!A$1:K$277,9,0)</f>
        <v>6497.56</v>
      </c>
      <c r="L323" s="15">
        <f>+VLOOKUP(A323,'[1]REPORTE NOMINA PERSONAL TEM (2)'!A$2:K$277,10,0)</f>
        <v>2310.4</v>
      </c>
      <c r="M323" s="15">
        <f>+VLOOKUP(A323,'[1]REPORTE NOMINA PERSONAL TEM (2)'!$A$1:$K$277,11,0)</f>
        <v>25</v>
      </c>
      <c r="N323" s="15">
        <f t="shared" si="113"/>
        <v>11014.16</v>
      </c>
      <c r="O323" s="15">
        <f t="shared" si="114"/>
        <v>64985.84</v>
      </c>
      <c r="P323" s="10"/>
      <c r="Q323" s="10"/>
      <c r="R323" s="27"/>
      <c r="S323" s="27"/>
      <c r="T323" s="27"/>
      <c r="U323" s="27"/>
      <c r="V323" s="23"/>
      <c r="W323" s="23"/>
      <c r="X323" s="23"/>
      <c r="Y323" s="23"/>
      <c r="Z323" s="23"/>
      <c r="AA323" s="23"/>
      <c r="AB323" s="23"/>
      <c r="AC323" s="23"/>
      <c r="AD323" s="23"/>
      <c r="AE323" s="23"/>
      <c r="AF323" s="23"/>
      <c r="AG323" s="23"/>
      <c r="AH323" s="23"/>
      <c r="AI323" s="27"/>
      <c r="AJ323" s="27"/>
      <c r="AK323" s="27"/>
      <c r="AL323" s="27"/>
      <c r="AM323" s="27"/>
      <c r="AN323" s="23"/>
      <c r="AO323" s="27"/>
      <c r="AP323" s="27"/>
    </row>
    <row r="324" spans="1:42" s="3" customFormat="1" ht="15" x14ac:dyDescent="0.25">
      <c r="A324" s="10" t="s">
        <v>260</v>
      </c>
      <c r="B324" s="10" t="s">
        <v>13</v>
      </c>
      <c r="C324" s="10" t="s">
        <v>255</v>
      </c>
      <c r="D324" s="10" t="s">
        <v>254</v>
      </c>
      <c r="E324" s="9">
        <v>45748</v>
      </c>
      <c r="F324" s="9">
        <v>45931</v>
      </c>
      <c r="G324" s="15">
        <v>76000</v>
      </c>
      <c r="H324" s="15">
        <v>0</v>
      </c>
      <c r="I324" s="15">
        <f t="shared" si="112"/>
        <v>76000</v>
      </c>
      <c r="J324" s="15">
        <f>+VLOOKUP(A324,'[1]REPORTE NOMINA PERSONAL TEM (2)'!A$2:K$277,8,0)</f>
        <v>2181.1999999999998</v>
      </c>
      <c r="K324" s="15">
        <f>+VLOOKUP(A324,'[1]REPORTE NOMINA PERSONAL TEM (2)'!A$1:K$277,9,0)</f>
        <v>6497.56</v>
      </c>
      <c r="L324" s="15">
        <f>+VLOOKUP(A324,'[1]REPORTE NOMINA PERSONAL TEM (2)'!A$2:K$277,10,0)</f>
        <v>2310.4</v>
      </c>
      <c r="M324" s="15">
        <f>+VLOOKUP(A324,'[1]REPORTE NOMINA PERSONAL TEM (2)'!$A$1:$K$277,11,0)</f>
        <v>25</v>
      </c>
      <c r="N324" s="15">
        <f t="shared" si="113"/>
        <v>11014.16</v>
      </c>
      <c r="O324" s="15">
        <f t="shared" si="114"/>
        <v>64985.84</v>
      </c>
      <c r="P324" s="10"/>
      <c r="Q324" s="10"/>
      <c r="R324" s="27"/>
      <c r="S324" s="27"/>
      <c r="T324" s="27"/>
      <c r="U324" s="27"/>
      <c r="V324" s="23"/>
      <c r="W324" s="23"/>
      <c r="X324" s="23"/>
      <c r="Y324" s="23"/>
      <c r="Z324" s="23"/>
      <c r="AA324" s="23"/>
      <c r="AB324" s="23"/>
      <c r="AC324" s="23"/>
      <c r="AD324" s="23"/>
      <c r="AE324" s="23"/>
      <c r="AF324" s="23"/>
      <c r="AG324" s="23"/>
      <c r="AH324" s="23"/>
      <c r="AI324" s="27"/>
      <c r="AJ324" s="27"/>
      <c r="AK324" s="27"/>
      <c r="AL324" s="27"/>
      <c r="AM324" s="27"/>
      <c r="AN324" s="23"/>
      <c r="AO324" s="27"/>
      <c r="AP324" s="27"/>
    </row>
    <row r="325" spans="1:42" s="3" customFormat="1" ht="15" x14ac:dyDescent="0.25">
      <c r="A325" s="10" t="s">
        <v>40</v>
      </c>
      <c r="B325" s="10" t="s">
        <v>13</v>
      </c>
      <c r="C325" s="10" t="s">
        <v>255</v>
      </c>
      <c r="D325" s="10" t="s">
        <v>253</v>
      </c>
      <c r="E325" s="9">
        <v>45839</v>
      </c>
      <c r="F325" s="9">
        <v>46023</v>
      </c>
      <c r="G325" s="15">
        <v>76000</v>
      </c>
      <c r="H325" s="15">
        <v>0</v>
      </c>
      <c r="I325" s="15">
        <f t="shared" si="112"/>
        <v>76000</v>
      </c>
      <c r="J325" s="15">
        <f>+VLOOKUP(A325,'[1]REPORTE NOMINA PERSONAL TEM (2)'!A$2:K$277,8,0)</f>
        <v>2181.1999999999998</v>
      </c>
      <c r="K325" s="15">
        <f>+VLOOKUP(A325,'[1]REPORTE NOMINA PERSONAL TEM (2)'!A$1:K$277,9,0)</f>
        <v>5811.37</v>
      </c>
      <c r="L325" s="15">
        <f>+VLOOKUP(A325,'[1]REPORTE NOMINA PERSONAL TEM (2)'!A$2:K$277,10,0)</f>
        <v>2310.4</v>
      </c>
      <c r="M325" s="15">
        <f>+VLOOKUP(A325,'[1]REPORTE NOMINA PERSONAL TEM (2)'!$A$1:$K$277,11,0)</f>
        <v>31710.92</v>
      </c>
      <c r="N325" s="15">
        <f t="shared" si="113"/>
        <v>42013.89</v>
      </c>
      <c r="O325" s="15">
        <f t="shared" si="114"/>
        <v>33986.11</v>
      </c>
      <c r="P325" s="10"/>
      <c r="Q325" s="10"/>
      <c r="R325" s="27"/>
      <c r="S325" s="27"/>
      <c r="T325" s="27"/>
      <c r="U325" s="27"/>
      <c r="V325" s="23"/>
      <c r="W325" s="23"/>
      <c r="X325" s="23"/>
      <c r="Y325" s="23"/>
      <c r="Z325" s="23"/>
      <c r="AA325" s="23"/>
      <c r="AB325" s="23"/>
      <c r="AC325" s="23"/>
      <c r="AD325" s="23"/>
      <c r="AE325" s="23"/>
      <c r="AF325" s="23"/>
      <c r="AG325" s="23"/>
      <c r="AH325" s="23"/>
      <c r="AI325" s="27"/>
      <c r="AJ325" s="27"/>
      <c r="AK325" s="27"/>
      <c r="AL325" s="23"/>
      <c r="AM325" s="27"/>
      <c r="AN325" s="23"/>
      <c r="AO325" s="27"/>
      <c r="AP325" s="27"/>
    </row>
    <row r="326" spans="1:42" s="3" customFormat="1" ht="15" x14ac:dyDescent="0.25">
      <c r="A326" s="10" t="s">
        <v>25</v>
      </c>
      <c r="B326" s="10" t="s">
        <v>394</v>
      </c>
      <c r="C326" s="10" t="s">
        <v>255</v>
      </c>
      <c r="D326" s="10" t="s">
        <v>254</v>
      </c>
      <c r="E326" s="9">
        <v>45870</v>
      </c>
      <c r="F326" s="9">
        <v>46054</v>
      </c>
      <c r="G326" s="15">
        <v>76000</v>
      </c>
      <c r="H326" s="15">
        <v>0</v>
      </c>
      <c r="I326" s="15">
        <f>+G326+H326</f>
        <v>76000</v>
      </c>
      <c r="J326" s="15">
        <f>+VLOOKUP(A326,'[1]REPORTE NOMINA PERSONAL TEM (2)'!A$2:K$277,8,0)</f>
        <v>2181.1999999999998</v>
      </c>
      <c r="K326" s="15">
        <f>+VLOOKUP(A326,'[1]REPORTE NOMINA PERSONAL TEM (2)'!A$1:K$277,9,0)</f>
        <v>6497.56</v>
      </c>
      <c r="L326" s="15">
        <f>+VLOOKUP(A326,'[1]REPORTE NOMINA PERSONAL TEM (2)'!A$2:K$277,10,0)</f>
        <v>2310.4</v>
      </c>
      <c r="M326" s="15">
        <f>+VLOOKUP(A326,'[1]REPORTE NOMINA PERSONAL TEM (2)'!$A$1:$K$277,11,0)</f>
        <v>25</v>
      </c>
      <c r="N326" s="15">
        <f t="shared" si="113"/>
        <v>11014.16</v>
      </c>
      <c r="O326" s="15">
        <f t="shared" si="114"/>
        <v>64985.84</v>
      </c>
      <c r="P326" s="10"/>
      <c r="Q326" s="10"/>
      <c r="R326" s="27"/>
      <c r="S326" s="27"/>
      <c r="T326" s="27"/>
      <c r="U326" s="27"/>
      <c r="V326" s="23"/>
      <c r="W326" s="23"/>
      <c r="X326" s="23"/>
      <c r="Y326" s="23"/>
      <c r="Z326" s="23"/>
      <c r="AA326" s="23"/>
      <c r="AB326" s="23"/>
      <c r="AC326" s="23"/>
      <c r="AD326" s="23"/>
      <c r="AE326" s="23"/>
      <c r="AF326" s="23"/>
      <c r="AG326" s="23"/>
      <c r="AH326" s="23"/>
      <c r="AI326" s="27"/>
      <c r="AJ326" s="27"/>
      <c r="AK326" s="27"/>
      <c r="AL326" s="27"/>
      <c r="AM326" s="27"/>
      <c r="AN326" s="23"/>
      <c r="AO326" s="27"/>
      <c r="AP326" s="27"/>
    </row>
    <row r="327" spans="1:42" s="3" customFormat="1" ht="15" x14ac:dyDescent="0.25">
      <c r="A327" s="10" t="s">
        <v>32</v>
      </c>
      <c r="B327" s="10" t="s">
        <v>23</v>
      </c>
      <c r="C327" s="10" t="s">
        <v>255</v>
      </c>
      <c r="D327" s="10" t="s">
        <v>253</v>
      </c>
      <c r="E327" s="9">
        <v>45717</v>
      </c>
      <c r="F327" s="9">
        <v>45901</v>
      </c>
      <c r="G327" s="15">
        <v>76000</v>
      </c>
      <c r="H327" s="15">
        <v>0</v>
      </c>
      <c r="I327" s="15">
        <f t="shared" si="112"/>
        <v>76000</v>
      </c>
      <c r="J327" s="15">
        <f>+VLOOKUP(A327,'[1]REPORTE NOMINA PERSONAL TEM (2)'!A$2:K$277,8,0)</f>
        <v>2181.1999999999998</v>
      </c>
      <c r="K327" s="15">
        <f>+VLOOKUP(A327,'[1]REPORTE NOMINA PERSONAL TEM (2)'!A$1:K$277,9,0)</f>
        <v>6497.56</v>
      </c>
      <c r="L327" s="15">
        <f>+VLOOKUP(A327,'[1]REPORTE NOMINA PERSONAL TEM (2)'!A$2:K$277,10,0)</f>
        <v>2310.4</v>
      </c>
      <c r="M327" s="15">
        <f>+VLOOKUP(A327,'[1]REPORTE NOMINA PERSONAL TEM (2)'!$A$1:$K$277,11,0)</f>
        <v>1824.51</v>
      </c>
      <c r="N327" s="15">
        <f t="shared" si="113"/>
        <v>12813.67</v>
      </c>
      <c r="O327" s="15">
        <f t="shared" si="114"/>
        <v>63186.33</v>
      </c>
      <c r="P327" s="10"/>
      <c r="Q327" s="10"/>
      <c r="R327" s="27"/>
      <c r="S327" s="27"/>
      <c r="T327" s="27"/>
      <c r="U327" s="27"/>
      <c r="V327" s="23"/>
      <c r="W327" s="23"/>
      <c r="X327" s="23"/>
      <c r="Y327" s="23"/>
      <c r="Z327" s="23"/>
      <c r="AA327" s="23"/>
      <c r="AB327" s="23"/>
      <c r="AC327" s="23"/>
      <c r="AD327" s="23"/>
      <c r="AE327" s="23"/>
      <c r="AF327" s="23"/>
      <c r="AG327" s="23"/>
      <c r="AH327" s="23"/>
      <c r="AI327" s="27"/>
      <c r="AJ327" s="27"/>
      <c r="AK327" s="27"/>
      <c r="AL327" s="27"/>
      <c r="AM327" s="27"/>
      <c r="AN327" s="23"/>
      <c r="AO327" s="27"/>
      <c r="AP327" s="27"/>
    </row>
    <row r="328" spans="1:42" s="3" customFormat="1" ht="15" x14ac:dyDescent="0.25">
      <c r="A328" s="10" t="s">
        <v>41</v>
      </c>
      <c r="B328" s="10" t="s">
        <v>23</v>
      </c>
      <c r="C328" s="10" t="s">
        <v>255</v>
      </c>
      <c r="D328" s="10" t="s">
        <v>253</v>
      </c>
      <c r="E328" s="9">
        <v>45717</v>
      </c>
      <c r="F328" s="9">
        <v>45901</v>
      </c>
      <c r="G328" s="15">
        <v>76000</v>
      </c>
      <c r="H328" s="15">
        <v>0</v>
      </c>
      <c r="I328" s="15">
        <f t="shared" si="112"/>
        <v>76000</v>
      </c>
      <c r="J328" s="15">
        <f>+VLOOKUP(A328,'[1]REPORTE NOMINA PERSONAL TEM (2)'!A$2:K$277,8,0)</f>
        <v>2181.1999999999998</v>
      </c>
      <c r="K328" s="15">
        <f>+VLOOKUP(A328,'[1]REPORTE NOMINA PERSONAL TEM (2)'!A$1:K$277,9,0)</f>
        <v>6497.56</v>
      </c>
      <c r="L328" s="15">
        <f>+VLOOKUP(A328,'[1]REPORTE NOMINA PERSONAL TEM (2)'!A$2:K$277,10,0)</f>
        <v>2310.4</v>
      </c>
      <c r="M328" s="15">
        <f>+VLOOKUP(A328,'[1]REPORTE NOMINA PERSONAL TEM (2)'!$A$1:$K$277,11,0)</f>
        <v>25</v>
      </c>
      <c r="N328" s="15">
        <f t="shared" si="113"/>
        <v>11014.16</v>
      </c>
      <c r="O328" s="15">
        <f t="shared" si="114"/>
        <v>64985.84</v>
      </c>
      <c r="P328" s="10"/>
      <c r="Q328" s="10"/>
      <c r="R328" s="27"/>
      <c r="S328" s="27"/>
      <c r="T328" s="27"/>
      <c r="U328" s="27"/>
      <c r="V328" s="23"/>
      <c r="W328" s="23"/>
      <c r="X328" s="23"/>
      <c r="Y328" s="23"/>
      <c r="Z328" s="23"/>
      <c r="AA328" s="23"/>
      <c r="AB328" s="23"/>
      <c r="AC328" s="23"/>
      <c r="AD328" s="23"/>
      <c r="AE328" s="23"/>
      <c r="AF328" s="23"/>
      <c r="AG328" s="23"/>
      <c r="AH328" s="23"/>
      <c r="AI328" s="27"/>
      <c r="AJ328" s="27"/>
      <c r="AK328" s="27"/>
      <c r="AL328" s="23"/>
      <c r="AM328" s="27"/>
      <c r="AN328" s="27"/>
      <c r="AO328" s="27"/>
      <c r="AP328" s="27"/>
    </row>
    <row r="329" spans="1:42" s="3" customFormat="1" ht="15" x14ac:dyDescent="0.25">
      <c r="A329" s="10" t="s">
        <v>43</v>
      </c>
      <c r="B329" s="10" t="s">
        <v>23</v>
      </c>
      <c r="C329" s="10" t="s">
        <v>255</v>
      </c>
      <c r="D329" s="10" t="s">
        <v>253</v>
      </c>
      <c r="E329" s="9">
        <v>45717</v>
      </c>
      <c r="F329" s="9">
        <v>45901</v>
      </c>
      <c r="G329" s="15">
        <v>76000</v>
      </c>
      <c r="H329" s="15">
        <v>0</v>
      </c>
      <c r="I329" s="15">
        <f t="shared" si="112"/>
        <v>76000</v>
      </c>
      <c r="J329" s="15">
        <f>+VLOOKUP(A329,'[1]REPORTE NOMINA PERSONAL TEM (2)'!A$2:K$277,8,0)</f>
        <v>2181.1999999999998</v>
      </c>
      <c r="K329" s="15">
        <f>+VLOOKUP(A329,'[1]REPORTE NOMINA PERSONAL TEM (2)'!A$1:K$277,9,0)</f>
        <v>6154.46</v>
      </c>
      <c r="L329" s="15">
        <f>+VLOOKUP(A329,'[1]REPORTE NOMINA PERSONAL TEM (2)'!A$2:K$277,10,0)</f>
        <v>2310.4</v>
      </c>
      <c r="M329" s="15">
        <f>+VLOOKUP(A329,'[1]REPORTE NOMINA PERSONAL TEM (2)'!$A$1:$K$277,11,0)</f>
        <v>1740.46</v>
      </c>
      <c r="N329" s="15">
        <f t="shared" si="113"/>
        <v>12386.519999999999</v>
      </c>
      <c r="O329" s="15">
        <f t="shared" si="114"/>
        <v>63613.48</v>
      </c>
      <c r="P329" s="10"/>
      <c r="Q329" s="10"/>
      <c r="R329" s="27"/>
      <c r="S329" s="27"/>
      <c r="T329" s="27"/>
      <c r="U329" s="27"/>
      <c r="V329" s="23"/>
      <c r="W329" s="23"/>
      <c r="X329" s="23"/>
      <c r="Y329" s="23"/>
      <c r="Z329" s="23"/>
      <c r="AA329" s="23"/>
      <c r="AB329" s="23"/>
      <c r="AC329" s="23"/>
      <c r="AD329" s="23"/>
      <c r="AE329" s="23"/>
      <c r="AF329" s="23"/>
      <c r="AG329" s="23"/>
      <c r="AH329" s="23"/>
      <c r="AI329" s="27"/>
      <c r="AJ329" s="27"/>
      <c r="AK329" s="27"/>
      <c r="AL329" s="23"/>
      <c r="AM329" s="27"/>
      <c r="AN329" s="27"/>
      <c r="AO329" s="27"/>
      <c r="AP329" s="27"/>
    </row>
    <row r="330" spans="1:42" s="3" customFormat="1" ht="15" x14ac:dyDescent="0.25">
      <c r="A330" s="10" t="s">
        <v>22</v>
      </c>
      <c r="B330" s="10" t="s">
        <v>23</v>
      </c>
      <c r="C330" s="10" t="s">
        <v>255</v>
      </c>
      <c r="D330" s="10" t="s">
        <v>253</v>
      </c>
      <c r="E330" s="9">
        <v>45809</v>
      </c>
      <c r="F330" s="9">
        <v>45992</v>
      </c>
      <c r="G330" s="15">
        <v>60000</v>
      </c>
      <c r="H330" s="15">
        <v>0</v>
      </c>
      <c r="I330" s="15">
        <f t="shared" si="112"/>
        <v>60000</v>
      </c>
      <c r="J330" s="15">
        <f>+VLOOKUP(A330,'[1]REPORTE NOMINA PERSONAL TEM (2)'!A$2:K$277,8,0)</f>
        <v>1722</v>
      </c>
      <c r="K330" s="15">
        <f>+VLOOKUP(A330,'[1]REPORTE NOMINA PERSONAL TEM (2)'!A$1:K$277,9,0)</f>
        <v>3486.68</v>
      </c>
      <c r="L330" s="15">
        <f>+VLOOKUP(A330,'[1]REPORTE NOMINA PERSONAL TEM (2)'!A$2:K$277,10,0)</f>
        <v>1824</v>
      </c>
      <c r="M330" s="15">
        <f>+VLOOKUP(A330,'[1]REPORTE NOMINA PERSONAL TEM (2)'!$A$1:$K$277,11,0)</f>
        <v>445</v>
      </c>
      <c r="N330" s="15">
        <f t="shared" si="113"/>
        <v>7477.68</v>
      </c>
      <c r="O330" s="15">
        <f t="shared" si="114"/>
        <v>52522.32</v>
      </c>
      <c r="P330" s="10"/>
      <c r="Q330" s="10"/>
      <c r="R330" s="27"/>
      <c r="S330" s="27"/>
      <c r="T330" s="27"/>
      <c r="U330" s="27"/>
      <c r="V330" s="23"/>
      <c r="W330" s="23"/>
      <c r="X330" s="23"/>
      <c r="Y330" s="23"/>
      <c r="Z330" s="23"/>
      <c r="AA330" s="23"/>
      <c r="AB330" s="23"/>
      <c r="AC330" s="23"/>
      <c r="AD330" s="23"/>
      <c r="AE330" s="23"/>
      <c r="AF330" s="23"/>
      <c r="AG330" s="23"/>
      <c r="AH330" s="23"/>
      <c r="AI330" s="27"/>
      <c r="AJ330" s="27"/>
      <c r="AK330" s="27"/>
      <c r="AL330" s="23"/>
      <c r="AM330" s="27"/>
      <c r="AN330" s="27"/>
      <c r="AO330" s="27"/>
      <c r="AP330" s="27"/>
    </row>
    <row r="331" spans="1:42" s="3" customFormat="1" ht="15" x14ac:dyDescent="0.25">
      <c r="A331" s="10" t="s">
        <v>33</v>
      </c>
      <c r="B331" s="10" t="s">
        <v>23</v>
      </c>
      <c r="C331" s="10" t="s">
        <v>255</v>
      </c>
      <c r="D331" s="10" t="s">
        <v>253</v>
      </c>
      <c r="E331" s="9">
        <v>45717</v>
      </c>
      <c r="F331" s="9">
        <v>45901</v>
      </c>
      <c r="G331" s="15">
        <v>76000</v>
      </c>
      <c r="H331" s="15">
        <v>0</v>
      </c>
      <c r="I331" s="15">
        <f t="shared" si="112"/>
        <v>76000</v>
      </c>
      <c r="J331" s="15">
        <f>+VLOOKUP(A331,'[1]REPORTE NOMINA PERSONAL TEM (2)'!A$2:K$277,8,0)</f>
        <v>2181.1999999999998</v>
      </c>
      <c r="K331" s="15">
        <f>+VLOOKUP(A331,'[1]REPORTE NOMINA PERSONAL TEM (2)'!A$1:K$277,9,0)</f>
        <v>6497.56</v>
      </c>
      <c r="L331" s="15">
        <f>+VLOOKUP(A331,'[1]REPORTE NOMINA PERSONAL TEM (2)'!A$2:K$277,10,0)</f>
        <v>2310.4</v>
      </c>
      <c r="M331" s="15">
        <f>+VLOOKUP(A331,'[1]REPORTE NOMINA PERSONAL TEM (2)'!$A$1:$K$277,11,0)</f>
        <v>25</v>
      </c>
      <c r="N331" s="15">
        <f t="shared" si="113"/>
        <v>11014.16</v>
      </c>
      <c r="O331" s="15">
        <f t="shared" si="114"/>
        <v>64985.84</v>
      </c>
      <c r="P331" s="10"/>
      <c r="Q331" s="10"/>
      <c r="R331" s="27"/>
      <c r="S331" s="27"/>
      <c r="T331" s="27"/>
      <c r="U331" s="27"/>
      <c r="V331" s="23"/>
      <c r="W331" s="23"/>
      <c r="X331" s="23"/>
      <c r="Y331" s="23"/>
      <c r="Z331" s="23"/>
      <c r="AA331" s="23"/>
      <c r="AB331" s="23"/>
      <c r="AC331" s="23"/>
      <c r="AD331" s="23"/>
      <c r="AE331" s="23"/>
      <c r="AF331" s="23"/>
      <c r="AG331" s="23"/>
      <c r="AH331" s="23"/>
      <c r="AI331" s="27"/>
      <c r="AJ331" s="27"/>
      <c r="AK331" s="27"/>
      <c r="AL331" s="23"/>
      <c r="AM331" s="27"/>
      <c r="AN331" s="27"/>
      <c r="AO331" s="27"/>
      <c r="AP331" s="27"/>
    </row>
    <row r="332" spans="1:42" s="3" customFormat="1" ht="15" x14ac:dyDescent="0.25">
      <c r="A332" s="10" t="s">
        <v>44</v>
      </c>
      <c r="B332" s="10" t="s">
        <v>23</v>
      </c>
      <c r="C332" s="10" t="s">
        <v>255</v>
      </c>
      <c r="D332" s="10" t="s">
        <v>254</v>
      </c>
      <c r="E332" s="9">
        <v>45748</v>
      </c>
      <c r="F332" s="9">
        <v>45931</v>
      </c>
      <c r="G332" s="15">
        <v>76000</v>
      </c>
      <c r="H332" s="15">
        <v>0</v>
      </c>
      <c r="I332" s="15">
        <f t="shared" si="112"/>
        <v>76000</v>
      </c>
      <c r="J332" s="15">
        <f>+VLOOKUP(A332,'[1]REPORTE NOMINA PERSONAL TEM (2)'!A$2:K$277,8,0)</f>
        <v>2181.1999999999998</v>
      </c>
      <c r="K332" s="15">
        <f>+VLOOKUP(A332,'[1]REPORTE NOMINA PERSONAL TEM (2)'!A$1:K$277,9,0)</f>
        <v>6497.56</v>
      </c>
      <c r="L332" s="15">
        <f>+VLOOKUP(A332,'[1]REPORTE NOMINA PERSONAL TEM (2)'!A$2:K$277,10,0)</f>
        <v>2310.4</v>
      </c>
      <c r="M332" s="15">
        <f>+VLOOKUP(A332,'[1]REPORTE NOMINA PERSONAL TEM (2)'!$A$1:$K$277,11,0)</f>
        <v>25</v>
      </c>
      <c r="N332" s="15">
        <f t="shared" si="113"/>
        <v>11014.16</v>
      </c>
      <c r="O332" s="15">
        <f t="shared" si="114"/>
        <v>64985.84</v>
      </c>
      <c r="P332" s="10"/>
      <c r="Q332" s="10"/>
      <c r="R332" s="27"/>
      <c r="S332" s="27"/>
      <c r="T332" s="27"/>
      <c r="U332" s="27"/>
      <c r="V332" s="23"/>
      <c r="W332" s="23"/>
      <c r="X332" s="23"/>
      <c r="Y332" s="23"/>
      <c r="Z332" s="23"/>
      <c r="AA332" s="23"/>
      <c r="AB332" s="23"/>
      <c r="AC332" s="23"/>
      <c r="AD332" s="23"/>
      <c r="AE332" s="23"/>
      <c r="AF332" s="23"/>
      <c r="AG332" s="23"/>
      <c r="AH332" s="23"/>
      <c r="AI332" s="27"/>
      <c r="AJ332" s="27"/>
      <c r="AK332" s="27"/>
      <c r="AL332" s="27"/>
      <c r="AM332" s="27"/>
      <c r="AN332" s="23"/>
      <c r="AO332" s="27"/>
      <c r="AP332" s="27"/>
    </row>
    <row r="333" spans="1:42" s="3" customFormat="1" ht="15" x14ac:dyDescent="0.25">
      <c r="A333" s="10" t="s">
        <v>24</v>
      </c>
      <c r="B333" s="10" t="s">
        <v>23</v>
      </c>
      <c r="C333" s="10" t="s">
        <v>255</v>
      </c>
      <c r="D333" s="10" t="s">
        <v>253</v>
      </c>
      <c r="E333" s="9">
        <v>45809</v>
      </c>
      <c r="F333" s="9">
        <v>45992</v>
      </c>
      <c r="G333" s="15">
        <v>60000</v>
      </c>
      <c r="H333" s="15">
        <v>0</v>
      </c>
      <c r="I333" s="15">
        <f t="shared" si="112"/>
        <v>60000</v>
      </c>
      <c r="J333" s="15">
        <f>+VLOOKUP(A333,'[1]REPORTE NOMINA PERSONAL TEM (2)'!A$2:K$277,8,0)</f>
        <v>1722</v>
      </c>
      <c r="K333" s="15">
        <f>+VLOOKUP(A333,'[1]REPORTE NOMINA PERSONAL TEM (2)'!A$1:K$277,9,0)</f>
        <v>3486.68</v>
      </c>
      <c r="L333" s="15">
        <f>+VLOOKUP(A333,'[1]REPORTE NOMINA PERSONAL TEM (2)'!A$2:K$277,10,0)</f>
        <v>1824</v>
      </c>
      <c r="M333" s="15">
        <f>+VLOOKUP(A333,'[1]REPORTE NOMINA PERSONAL TEM (2)'!$A$1:$K$277,11,0)</f>
        <v>25</v>
      </c>
      <c r="N333" s="15">
        <f t="shared" si="113"/>
        <v>7057.68</v>
      </c>
      <c r="O333" s="15">
        <f t="shared" si="114"/>
        <v>52942.32</v>
      </c>
      <c r="P333" s="10"/>
      <c r="Q333" s="10"/>
      <c r="R333" s="27"/>
      <c r="S333" s="27"/>
      <c r="T333" s="27"/>
      <c r="U333" s="27"/>
      <c r="V333" s="23"/>
      <c r="W333" s="23"/>
      <c r="X333" s="23"/>
      <c r="Y333" s="23"/>
      <c r="Z333" s="23"/>
      <c r="AA333" s="23"/>
      <c r="AB333" s="23"/>
      <c r="AC333" s="23"/>
      <c r="AD333" s="23"/>
      <c r="AE333" s="23"/>
      <c r="AF333" s="23"/>
      <c r="AG333" s="23"/>
      <c r="AH333" s="23"/>
      <c r="AI333" s="27"/>
      <c r="AJ333" s="27"/>
      <c r="AK333" s="27"/>
      <c r="AL333" s="27"/>
      <c r="AM333" s="27"/>
      <c r="AN333" s="23"/>
      <c r="AO333" s="27"/>
      <c r="AP333" s="27"/>
    </row>
    <row r="334" spans="1:42" s="3" customFormat="1" ht="15" x14ac:dyDescent="0.25">
      <c r="A334" s="10" t="s">
        <v>19</v>
      </c>
      <c r="B334" s="10" t="s">
        <v>20</v>
      </c>
      <c r="C334" s="10" t="s">
        <v>255</v>
      </c>
      <c r="D334" s="10" t="s">
        <v>253</v>
      </c>
      <c r="E334" s="9">
        <v>45717</v>
      </c>
      <c r="F334" s="9">
        <v>45901</v>
      </c>
      <c r="G334" s="15">
        <v>50000</v>
      </c>
      <c r="H334" s="15">
        <v>0</v>
      </c>
      <c r="I334" s="15">
        <f t="shared" si="112"/>
        <v>50000</v>
      </c>
      <c r="J334" s="15">
        <f>+VLOOKUP(A334,'[1]REPORTE NOMINA PERSONAL TEM (2)'!A$2:K$277,8,0)</f>
        <v>1435</v>
      </c>
      <c r="K334" s="15">
        <f>+VLOOKUP(A334,'[1]REPORTE NOMINA PERSONAL TEM (2)'!A$1:K$277,9,0)</f>
        <v>1854</v>
      </c>
      <c r="L334" s="15">
        <f>+VLOOKUP(A334,'[1]REPORTE NOMINA PERSONAL TEM (2)'!A$2:K$277,10,0)</f>
        <v>1520</v>
      </c>
      <c r="M334" s="15">
        <f>+VLOOKUP(A334,'[1]REPORTE NOMINA PERSONAL TEM (2)'!$A$1:$K$277,11,0)</f>
        <v>17025.57</v>
      </c>
      <c r="N334" s="15">
        <f t="shared" si="113"/>
        <v>21834.57</v>
      </c>
      <c r="O334" s="15">
        <f t="shared" si="114"/>
        <v>28165.43</v>
      </c>
      <c r="P334" s="10"/>
      <c r="Q334" s="10"/>
      <c r="R334" s="27"/>
      <c r="S334" s="27"/>
      <c r="T334" s="27"/>
      <c r="U334" s="27"/>
      <c r="V334" s="23"/>
      <c r="W334" s="23"/>
      <c r="X334" s="23"/>
      <c r="Y334" s="23"/>
      <c r="Z334" s="23"/>
      <c r="AA334" s="23"/>
      <c r="AB334" s="23"/>
      <c r="AC334" s="23"/>
      <c r="AD334" s="23"/>
      <c r="AE334" s="23"/>
      <c r="AF334" s="23"/>
      <c r="AG334" s="23"/>
      <c r="AH334" s="23"/>
      <c r="AI334" s="27"/>
      <c r="AJ334" s="27"/>
      <c r="AK334" s="27"/>
      <c r="AL334" s="27"/>
      <c r="AM334" s="27"/>
      <c r="AN334" s="23"/>
      <c r="AO334" s="27"/>
      <c r="AP334" s="27"/>
    </row>
    <row r="335" spans="1:42" s="3" customFormat="1" ht="15" x14ac:dyDescent="0.25">
      <c r="A335" s="10" t="s">
        <v>47</v>
      </c>
      <c r="B335" s="10" t="s">
        <v>20</v>
      </c>
      <c r="C335" s="10" t="s">
        <v>255</v>
      </c>
      <c r="D335" s="10" t="s">
        <v>254</v>
      </c>
      <c r="E335" s="9">
        <v>45778</v>
      </c>
      <c r="F335" s="9">
        <v>45962</v>
      </c>
      <c r="G335" s="15">
        <v>76000</v>
      </c>
      <c r="H335" s="15">
        <v>0</v>
      </c>
      <c r="I335" s="15">
        <f t="shared" si="112"/>
        <v>76000</v>
      </c>
      <c r="J335" s="15">
        <f>+VLOOKUP(A335,'[1]REPORTE NOMINA PERSONAL TEM (2)'!A$2:K$277,8,0)</f>
        <v>2181.1999999999998</v>
      </c>
      <c r="K335" s="15">
        <f>+VLOOKUP(A335,'[1]REPORTE NOMINA PERSONAL TEM (2)'!A$1:K$277,9,0)</f>
        <v>6497.56</v>
      </c>
      <c r="L335" s="15">
        <f>+VLOOKUP(A335,'[1]REPORTE NOMINA PERSONAL TEM (2)'!A$2:K$277,10,0)</f>
        <v>2310.4</v>
      </c>
      <c r="M335" s="15">
        <f>+VLOOKUP(A335,'[1]REPORTE NOMINA PERSONAL TEM (2)'!$A$1:$K$277,11,0)</f>
        <v>25</v>
      </c>
      <c r="N335" s="15">
        <f t="shared" si="113"/>
        <v>11014.16</v>
      </c>
      <c r="O335" s="15">
        <f t="shared" si="114"/>
        <v>64985.84</v>
      </c>
      <c r="P335" s="10"/>
      <c r="Q335" s="10"/>
      <c r="R335" s="27"/>
      <c r="S335" s="27"/>
      <c r="T335" s="27"/>
      <c r="U335" s="27"/>
      <c r="V335" s="23"/>
      <c r="W335" s="23"/>
      <c r="X335" s="23"/>
      <c r="Y335" s="23"/>
      <c r="Z335" s="23"/>
      <c r="AA335" s="23"/>
      <c r="AB335" s="23"/>
      <c r="AC335" s="23"/>
      <c r="AD335" s="23"/>
      <c r="AE335" s="23"/>
      <c r="AF335" s="23"/>
      <c r="AG335" s="23"/>
      <c r="AH335" s="23"/>
      <c r="AI335" s="27"/>
      <c r="AJ335" s="27"/>
      <c r="AK335" s="27"/>
      <c r="AL335" s="27"/>
      <c r="AM335" s="27"/>
      <c r="AN335" s="23"/>
      <c r="AO335" s="27"/>
      <c r="AP335" s="27"/>
    </row>
    <row r="336" spans="1:42" s="3" customFormat="1" ht="15" x14ac:dyDescent="0.25">
      <c r="A336" s="10" t="s">
        <v>51</v>
      </c>
      <c r="B336" s="10" t="s">
        <v>20</v>
      </c>
      <c r="C336" s="10" t="s">
        <v>255</v>
      </c>
      <c r="D336" s="10" t="s">
        <v>253</v>
      </c>
      <c r="E336" s="9">
        <v>45809</v>
      </c>
      <c r="F336" s="9">
        <v>45992</v>
      </c>
      <c r="G336" s="15">
        <v>76000</v>
      </c>
      <c r="H336" s="15">
        <v>0</v>
      </c>
      <c r="I336" s="15">
        <f t="shared" si="112"/>
        <v>76000</v>
      </c>
      <c r="J336" s="15">
        <f>+VLOOKUP(A336,'[1]REPORTE NOMINA PERSONAL TEM (2)'!A$2:K$277,8,0)</f>
        <v>2181.1999999999998</v>
      </c>
      <c r="K336" s="15">
        <f>+VLOOKUP(A336,'[1]REPORTE NOMINA PERSONAL TEM (2)'!A$1:K$277,9,0)</f>
        <v>6497.56</v>
      </c>
      <c r="L336" s="15">
        <f>+VLOOKUP(A336,'[1]REPORTE NOMINA PERSONAL TEM (2)'!A$2:K$277,10,0)</f>
        <v>2310.4</v>
      </c>
      <c r="M336" s="15">
        <f>+VLOOKUP(A336,'[1]REPORTE NOMINA PERSONAL TEM (2)'!$A$1:$K$277,11,0)</f>
        <v>25</v>
      </c>
      <c r="N336" s="15">
        <f t="shared" si="113"/>
        <v>11014.16</v>
      </c>
      <c r="O336" s="15">
        <f t="shared" si="114"/>
        <v>64985.84</v>
      </c>
      <c r="P336" s="10"/>
      <c r="Q336" s="10"/>
      <c r="R336" s="27"/>
      <c r="S336" s="27"/>
      <c r="T336" s="27"/>
      <c r="U336" s="27"/>
      <c r="V336" s="23"/>
      <c r="W336" s="23"/>
      <c r="X336" s="23"/>
      <c r="Y336" s="23"/>
      <c r="Z336" s="23"/>
      <c r="AA336" s="23"/>
      <c r="AB336" s="23"/>
      <c r="AC336" s="23"/>
      <c r="AD336" s="23"/>
      <c r="AE336" s="23"/>
      <c r="AF336" s="23"/>
      <c r="AG336" s="23"/>
      <c r="AH336" s="23"/>
      <c r="AI336" s="27"/>
      <c r="AJ336" s="27"/>
      <c r="AK336" s="27"/>
      <c r="AL336" s="27"/>
      <c r="AM336" s="27"/>
      <c r="AN336" s="23"/>
      <c r="AO336" s="27"/>
      <c r="AP336" s="27"/>
    </row>
    <row r="337" spans="1:42" s="3" customFormat="1" ht="15" x14ac:dyDescent="0.25">
      <c r="A337" s="10" t="s">
        <v>31</v>
      </c>
      <c r="B337" s="10" t="s">
        <v>20</v>
      </c>
      <c r="C337" s="10" t="s">
        <v>255</v>
      </c>
      <c r="D337" s="10" t="s">
        <v>253</v>
      </c>
      <c r="E337" s="9">
        <v>45717</v>
      </c>
      <c r="F337" s="9">
        <v>45901</v>
      </c>
      <c r="G337" s="15">
        <v>76000</v>
      </c>
      <c r="H337" s="15">
        <v>0</v>
      </c>
      <c r="I337" s="15">
        <f t="shared" si="112"/>
        <v>76000</v>
      </c>
      <c r="J337" s="15">
        <f>+VLOOKUP(A337,'[1]REPORTE NOMINA PERSONAL TEM (2)'!A$2:K$277,8,0)</f>
        <v>2181.1999999999998</v>
      </c>
      <c r="K337" s="15">
        <f>+VLOOKUP(A337,'[1]REPORTE NOMINA PERSONAL TEM (2)'!A$1:K$277,9,0)</f>
        <v>6497.56</v>
      </c>
      <c r="L337" s="15">
        <f>+VLOOKUP(A337,'[1]REPORTE NOMINA PERSONAL TEM (2)'!A$2:K$277,10,0)</f>
        <v>2310.4</v>
      </c>
      <c r="M337" s="15">
        <f>+VLOOKUP(A337,'[1]REPORTE NOMINA PERSONAL TEM (2)'!$A$1:$K$277,11,0)</f>
        <v>25</v>
      </c>
      <c r="N337" s="15">
        <f t="shared" si="113"/>
        <v>11014.16</v>
      </c>
      <c r="O337" s="15">
        <f t="shared" si="114"/>
        <v>64985.84</v>
      </c>
      <c r="P337" s="10"/>
      <c r="Q337" s="10"/>
      <c r="R337" s="27"/>
      <c r="S337" s="27"/>
      <c r="T337" s="27"/>
      <c r="U337" s="27"/>
      <c r="V337" s="23"/>
      <c r="W337" s="23"/>
      <c r="X337" s="23"/>
      <c r="Y337" s="23"/>
      <c r="Z337" s="23"/>
      <c r="AA337" s="23"/>
      <c r="AB337" s="23"/>
      <c r="AC337" s="23"/>
      <c r="AD337" s="23"/>
      <c r="AE337" s="23"/>
      <c r="AF337" s="23"/>
      <c r="AG337" s="23"/>
      <c r="AH337" s="23"/>
      <c r="AI337" s="27"/>
      <c r="AJ337" s="27"/>
      <c r="AK337" s="27"/>
      <c r="AL337" s="23"/>
      <c r="AM337" s="27"/>
      <c r="AN337" s="27"/>
      <c r="AO337" s="27"/>
      <c r="AP337" s="27"/>
    </row>
    <row r="338" spans="1:42" ht="15" x14ac:dyDescent="0.25">
      <c r="A338" s="5" t="s">
        <v>265</v>
      </c>
      <c r="B338" s="5" t="s">
        <v>8</v>
      </c>
      <c r="C338" s="5" t="s">
        <v>255</v>
      </c>
      <c r="D338" s="5" t="s">
        <v>254</v>
      </c>
      <c r="E338" s="8">
        <v>45778</v>
      </c>
      <c r="F338" s="8">
        <v>45962</v>
      </c>
      <c r="G338" s="15">
        <v>51577.97</v>
      </c>
      <c r="H338" s="15">
        <v>0</v>
      </c>
      <c r="I338" s="15">
        <f t="shared" si="112"/>
        <v>51577.97</v>
      </c>
      <c r="J338" s="15">
        <f>+VLOOKUP(A338,'[1]REPORTE NOMINA PERSONAL TEM (2)'!A$2:K$277,8,0)</f>
        <v>1480.29</v>
      </c>
      <c r="K338" s="15">
        <f>+VLOOKUP(A338,'[1]REPORTE NOMINA PERSONAL TEM (2)'!A$1:K$277,9,0)</f>
        <v>2076.71</v>
      </c>
      <c r="L338" s="15">
        <f>+VLOOKUP(A338,'[1]REPORTE NOMINA PERSONAL TEM (2)'!A$2:K$277,10,0)</f>
        <v>1567.97</v>
      </c>
      <c r="M338" s="15">
        <f>+VLOOKUP(A338,'[1]REPORTE NOMINA PERSONAL TEM (2)'!$A$1:$K$277,11,0)</f>
        <v>43677.85</v>
      </c>
      <c r="N338" s="15">
        <f t="shared" si="113"/>
        <v>48802.82</v>
      </c>
      <c r="O338" s="15">
        <f t="shared" si="114"/>
        <v>2775.1500000000015</v>
      </c>
      <c r="P338" s="5"/>
      <c r="Q338" s="5"/>
      <c r="R338" s="12"/>
      <c r="S338" s="12"/>
      <c r="T338" s="12"/>
      <c r="U338" s="12"/>
      <c r="V338"/>
      <c r="W338"/>
      <c r="X338"/>
      <c r="Y338"/>
      <c r="Z338"/>
      <c r="AA338"/>
      <c r="AB338"/>
      <c r="AC338"/>
      <c r="AD338"/>
      <c r="AE338"/>
      <c r="AF338"/>
      <c r="AG338"/>
      <c r="AH338"/>
      <c r="AI338" s="12"/>
      <c r="AJ338" s="12"/>
      <c r="AK338" s="12"/>
      <c r="AL338"/>
      <c r="AM338" s="12"/>
      <c r="AN338"/>
      <c r="AO338" s="12"/>
      <c r="AP338" s="12"/>
    </row>
    <row r="339" spans="1:42" ht="15" x14ac:dyDescent="0.25">
      <c r="A339" s="5" t="s">
        <v>21</v>
      </c>
      <c r="B339" s="5" t="s">
        <v>9</v>
      </c>
      <c r="C339" s="5" t="s">
        <v>255</v>
      </c>
      <c r="D339" s="5" t="s">
        <v>254</v>
      </c>
      <c r="E339" s="8">
        <v>45717</v>
      </c>
      <c r="F339" s="9">
        <v>45901</v>
      </c>
      <c r="G339" s="15">
        <v>42000</v>
      </c>
      <c r="H339" s="15">
        <v>0</v>
      </c>
      <c r="I339" s="15">
        <f t="shared" si="112"/>
        <v>42000</v>
      </c>
      <c r="J339" s="15">
        <f>+VLOOKUP(A339,'[1]REPORTE NOMINA PERSONAL TEM (2)'!A$2:K$277,8,0)</f>
        <v>1205.4000000000001</v>
      </c>
      <c r="K339" s="15">
        <f>+VLOOKUP(A339,'[1]REPORTE NOMINA PERSONAL TEM (2)'!A$1:K$277,9,0)</f>
        <v>210.28</v>
      </c>
      <c r="L339" s="15">
        <f>+VLOOKUP(A339,'[1]REPORTE NOMINA PERSONAL TEM (2)'!A$2:K$277,10,0)</f>
        <v>1276.8</v>
      </c>
      <c r="M339" s="15">
        <f>+VLOOKUP(A339,'[1]REPORTE NOMINA PERSONAL TEM (2)'!$A$1:$K$277,11,0)</f>
        <v>3455.92</v>
      </c>
      <c r="N339" s="15">
        <f t="shared" si="113"/>
        <v>6148.4000000000005</v>
      </c>
      <c r="O339" s="15">
        <f t="shared" si="114"/>
        <v>35851.599999999999</v>
      </c>
      <c r="P339" s="5"/>
      <c r="Q339" s="5"/>
      <c r="R339" s="12"/>
      <c r="S339" s="12"/>
      <c r="T339" s="12"/>
      <c r="U339" s="12"/>
      <c r="V339"/>
      <c r="W339"/>
      <c r="X339"/>
      <c r="Y339"/>
      <c r="Z339"/>
      <c r="AA339"/>
      <c r="AB339"/>
      <c r="AC339"/>
      <c r="AD339"/>
      <c r="AE339"/>
      <c r="AF339"/>
      <c r="AG339"/>
      <c r="AH339"/>
      <c r="AI339" s="12"/>
      <c r="AJ339" s="12"/>
      <c r="AK339" s="12"/>
      <c r="AL339" s="12"/>
      <c r="AM339" s="12"/>
      <c r="AN339"/>
      <c r="AO339" s="12"/>
      <c r="AP339" s="12"/>
    </row>
    <row r="340" spans="1:42" ht="15" x14ac:dyDescent="0.25">
      <c r="A340" s="5" t="s">
        <v>17</v>
      </c>
      <c r="B340" s="5" t="s">
        <v>18</v>
      </c>
      <c r="C340" s="5" t="s">
        <v>255</v>
      </c>
      <c r="D340" s="5" t="s">
        <v>254</v>
      </c>
      <c r="E340" s="8">
        <v>45870</v>
      </c>
      <c r="F340" s="8">
        <v>46054</v>
      </c>
      <c r="G340" s="15">
        <v>40000</v>
      </c>
      <c r="H340" s="15">
        <v>0</v>
      </c>
      <c r="I340" s="15">
        <f t="shared" si="112"/>
        <v>40000</v>
      </c>
      <c r="J340" s="15">
        <f>+VLOOKUP(A340,'[1]REPORTE NOMINA PERSONAL TEM (2)'!A$2:K$277,8,0)</f>
        <v>1148</v>
      </c>
      <c r="K340" s="15">
        <f>+VLOOKUP(A340,'[1]REPORTE NOMINA PERSONAL TEM (2)'!A$1:K$277,9,0)</f>
        <v>0</v>
      </c>
      <c r="L340" s="15">
        <f>+VLOOKUP(A340,'[1]REPORTE NOMINA PERSONAL TEM (2)'!A$2:K$277,10,0)</f>
        <v>1216</v>
      </c>
      <c r="M340" s="15">
        <f>+VLOOKUP(A340,'[1]REPORTE NOMINA PERSONAL TEM (2)'!$A$1:$K$277,11,0)</f>
        <v>22819.67</v>
      </c>
      <c r="N340" s="15">
        <f t="shared" si="113"/>
        <v>25183.67</v>
      </c>
      <c r="O340" s="15">
        <f t="shared" si="114"/>
        <v>14816.330000000002</v>
      </c>
      <c r="P340" s="5"/>
      <c r="Q340" s="5"/>
      <c r="R340" s="12"/>
      <c r="S340" s="12"/>
      <c r="T340" s="12"/>
      <c r="U340" s="12"/>
      <c r="V340"/>
      <c r="W340"/>
      <c r="X340"/>
      <c r="Y340"/>
      <c r="Z340"/>
      <c r="AA340"/>
      <c r="AB340"/>
      <c r="AC340"/>
      <c r="AD340"/>
      <c r="AE340"/>
      <c r="AF340"/>
      <c r="AG340"/>
      <c r="AH340"/>
      <c r="AI340" s="12"/>
      <c r="AJ340" s="12"/>
      <c r="AK340" s="12"/>
      <c r="AL340" s="12"/>
      <c r="AM340" s="12"/>
      <c r="AN340" s="12"/>
      <c r="AO340" s="12"/>
      <c r="AP340" s="12"/>
    </row>
    <row r="341" spans="1:42" ht="15" x14ac:dyDescent="0.25">
      <c r="A341" s="5" t="s">
        <v>49</v>
      </c>
      <c r="B341" s="5" t="s">
        <v>16</v>
      </c>
      <c r="C341" s="5" t="s">
        <v>255</v>
      </c>
      <c r="D341" s="5" t="s">
        <v>253</v>
      </c>
      <c r="E341" s="8">
        <v>45809</v>
      </c>
      <c r="F341" s="8">
        <v>45992</v>
      </c>
      <c r="G341" s="15">
        <v>55000</v>
      </c>
      <c r="H341" s="15">
        <v>0</v>
      </c>
      <c r="I341" s="15">
        <f t="shared" si="112"/>
        <v>55000</v>
      </c>
      <c r="J341" s="15">
        <f>+VLOOKUP(A341,'[1]REPORTE NOMINA PERSONAL TEM (2)'!A$2:K$277,8,0)</f>
        <v>1578.5</v>
      </c>
      <c r="K341" s="15">
        <f>+VLOOKUP(A341,'[1]REPORTE NOMINA PERSONAL TEM (2)'!A$1:K$277,9,0)</f>
        <v>2559.6799999999998</v>
      </c>
      <c r="L341" s="15">
        <f>+VLOOKUP(A341,'[1]REPORTE NOMINA PERSONAL TEM (2)'!A$2:K$277,10,0)</f>
        <v>1672</v>
      </c>
      <c r="M341" s="15">
        <f>+VLOOKUP(A341,'[1]REPORTE NOMINA PERSONAL TEM (2)'!$A$1:$K$277,11,0)</f>
        <v>25</v>
      </c>
      <c r="N341" s="15">
        <f t="shared" si="113"/>
        <v>5835.18</v>
      </c>
      <c r="O341" s="15">
        <f t="shared" si="114"/>
        <v>49164.82</v>
      </c>
      <c r="P341" s="5"/>
      <c r="Q341" s="5"/>
      <c r="R341" s="12"/>
      <c r="S341" s="12"/>
      <c r="T341" s="12"/>
      <c r="U341" s="12"/>
      <c r="V341"/>
      <c r="W341"/>
      <c r="X341"/>
      <c r="Y341"/>
      <c r="Z341"/>
      <c r="AA341"/>
      <c r="AB341"/>
      <c r="AC341"/>
      <c r="AD341"/>
      <c r="AE341"/>
      <c r="AF341"/>
      <c r="AG341"/>
      <c r="AH341"/>
      <c r="AI341" s="12"/>
      <c r="AJ341" s="12"/>
      <c r="AK341" s="12"/>
      <c r="AL341"/>
      <c r="AM341" s="12"/>
      <c r="AN341"/>
      <c r="AO341" s="12"/>
      <c r="AP341" s="12"/>
    </row>
    <row r="342" spans="1:42" ht="15" x14ac:dyDescent="0.25">
      <c r="A342" s="5" t="s">
        <v>30</v>
      </c>
      <c r="B342" s="5" t="s">
        <v>16</v>
      </c>
      <c r="C342" s="5" t="s">
        <v>255</v>
      </c>
      <c r="D342" s="5" t="s">
        <v>253</v>
      </c>
      <c r="E342" s="8">
        <v>45717</v>
      </c>
      <c r="F342" s="8">
        <v>45901</v>
      </c>
      <c r="G342" s="15">
        <v>40000</v>
      </c>
      <c r="H342" s="15">
        <v>0</v>
      </c>
      <c r="I342" s="15">
        <f t="shared" si="112"/>
        <v>40000</v>
      </c>
      <c r="J342" s="15">
        <f>+VLOOKUP(A342,'[1]REPORTE NOMINA PERSONAL TEM (2)'!A$2:K$277,8,0)</f>
        <v>1148</v>
      </c>
      <c r="K342" s="15">
        <f>+VLOOKUP(A342,'[1]REPORTE NOMINA PERSONAL TEM (2)'!A$1:K$277,9,0)</f>
        <v>442.65</v>
      </c>
      <c r="L342" s="15">
        <f>+VLOOKUP(A342,'[1]REPORTE NOMINA PERSONAL TEM (2)'!A$2:K$277,10,0)</f>
        <v>1216</v>
      </c>
      <c r="M342" s="15">
        <f>+VLOOKUP(A342,'[1]REPORTE NOMINA PERSONAL TEM (2)'!$A$1:$K$277,11,0)</f>
        <v>25</v>
      </c>
      <c r="N342" s="15">
        <f t="shared" si="113"/>
        <v>2831.65</v>
      </c>
      <c r="O342" s="15">
        <f t="shared" si="114"/>
        <v>37168.35</v>
      </c>
      <c r="P342" s="5"/>
      <c r="Q342" s="5"/>
      <c r="R342" s="12"/>
      <c r="S342" s="12"/>
      <c r="T342" s="12"/>
      <c r="U342" s="12"/>
      <c r="V342"/>
      <c r="W342"/>
      <c r="X342"/>
      <c r="Y342"/>
      <c r="Z342"/>
      <c r="AA342"/>
      <c r="AB342"/>
      <c r="AC342"/>
      <c r="AD342"/>
      <c r="AE342"/>
      <c r="AF342"/>
      <c r="AG342"/>
      <c r="AH342"/>
      <c r="AI342" s="12"/>
      <c r="AJ342" s="12"/>
      <c r="AK342" s="12"/>
      <c r="AL342" s="12"/>
      <c r="AM342" s="12"/>
      <c r="AN342"/>
      <c r="AO342" s="12"/>
      <c r="AP342" s="12"/>
    </row>
    <row r="343" spans="1:42" ht="15" x14ac:dyDescent="0.25">
      <c r="A343" s="5" t="s">
        <v>50</v>
      </c>
      <c r="B343" s="5" t="s">
        <v>16</v>
      </c>
      <c r="C343" s="5" t="s">
        <v>255</v>
      </c>
      <c r="D343" s="5" t="s">
        <v>253</v>
      </c>
      <c r="E343" s="8">
        <v>45809</v>
      </c>
      <c r="F343" s="8">
        <v>45992</v>
      </c>
      <c r="G343" s="15">
        <v>55000</v>
      </c>
      <c r="H343" s="15">
        <v>0</v>
      </c>
      <c r="I343" s="15">
        <f t="shared" si="112"/>
        <v>55000</v>
      </c>
      <c r="J343" s="15">
        <f>+VLOOKUP(A343,'[1]REPORTE NOMINA PERSONAL TEM (2)'!A$2:K$277,8,0)</f>
        <v>1578.5</v>
      </c>
      <c r="K343" s="15">
        <f>+VLOOKUP(A343,'[1]REPORTE NOMINA PERSONAL TEM (2)'!A$1:K$277,9,0)</f>
        <v>2559.6799999999998</v>
      </c>
      <c r="L343" s="15">
        <f>+VLOOKUP(A343,'[1]REPORTE NOMINA PERSONAL TEM (2)'!A$2:K$277,10,0)</f>
        <v>1672</v>
      </c>
      <c r="M343" s="15">
        <f>+VLOOKUP(A343,'[1]REPORTE NOMINA PERSONAL TEM (2)'!$A$1:$K$277,11,0)</f>
        <v>25</v>
      </c>
      <c r="N343" s="15">
        <f t="shared" si="113"/>
        <v>5835.18</v>
      </c>
      <c r="O343" s="15">
        <f t="shared" si="114"/>
        <v>49164.82</v>
      </c>
      <c r="P343" s="5"/>
      <c r="Q343" s="5"/>
      <c r="R343" s="12"/>
      <c r="S343" s="12"/>
      <c r="T343" s="12"/>
      <c r="U343" s="12"/>
      <c r="V343"/>
      <c r="W343"/>
      <c r="X343"/>
      <c r="Y343"/>
      <c r="Z343"/>
      <c r="AA343"/>
      <c r="AB343"/>
      <c r="AC343"/>
      <c r="AD343"/>
      <c r="AE343"/>
      <c r="AF343"/>
      <c r="AG343"/>
      <c r="AH343"/>
      <c r="AI343"/>
      <c r="AJ343" s="12"/>
      <c r="AK343" s="12"/>
      <c r="AL343"/>
      <c r="AM343" s="12"/>
      <c r="AN343"/>
      <c r="AO343" s="12"/>
      <c r="AP343" s="12"/>
    </row>
    <row r="344" spans="1:42" ht="15" x14ac:dyDescent="0.25">
      <c r="A344" s="5" t="s">
        <v>26</v>
      </c>
      <c r="B344" s="5" t="s">
        <v>16</v>
      </c>
      <c r="C344" s="5" t="s">
        <v>255</v>
      </c>
      <c r="D344" s="5" t="s">
        <v>253</v>
      </c>
      <c r="E344" s="8">
        <v>45870</v>
      </c>
      <c r="F344" s="8">
        <v>46054</v>
      </c>
      <c r="G344" s="15">
        <v>35000</v>
      </c>
      <c r="H344" s="15">
        <v>0</v>
      </c>
      <c r="I344" s="15">
        <f t="shared" si="112"/>
        <v>35000</v>
      </c>
      <c r="J344" s="15">
        <f>+VLOOKUP(A344,'[1]REPORTE NOMINA PERSONAL TEM (2)'!A$2:K$277,8,0)</f>
        <v>1004.5</v>
      </c>
      <c r="K344" s="15">
        <f>+VLOOKUP(A344,'[1]REPORTE NOMINA PERSONAL TEM (2)'!A$1:K$277,9,0)</f>
        <v>0</v>
      </c>
      <c r="L344" s="15">
        <f>+VLOOKUP(A344,'[1]REPORTE NOMINA PERSONAL TEM (2)'!A$2:K$277,10,0)</f>
        <v>1064</v>
      </c>
      <c r="M344" s="15">
        <f>+VLOOKUP(A344,'[1]REPORTE NOMINA PERSONAL TEM (2)'!$A$1:$K$277,11,0)</f>
        <v>25</v>
      </c>
      <c r="N344" s="15">
        <f t="shared" si="113"/>
        <v>2093.5</v>
      </c>
      <c r="O344" s="15">
        <f t="shared" si="114"/>
        <v>32906.5</v>
      </c>
      <c r="P344" s="5"/>
      <c r="Q344" s="5"/>
      <c r="R344" s="12"/>
      <c r="S344" s="12"/>
      <c r="T344" s="12"/>
      <c r="U344" s="12"/>
      <c r="V344"/>
      <c r="W344"/>
      <c r="X344"/>
      <c r="Y344"/>
      <c r="Z344"/>
      <c r="AA344"/>
      <c r="AB344"/>
      <c r="AC344"/>
      <c r="AD344"/>
      <c r="AE344"/>
      <c r="AF344"/>
      <c r="AG344"/>
      <c r="AH344"/>
      <c r="AI344" s="12"/>
      <c r="AJ344" s="12"/>
      <c r="AK344" s="12"/>
      <c r="AL344"/>
      <c r="AM344" s="12"/>
      <c r="AN344"/>
      <c r="AO344" s="12"/>
      <c r="AP344" s="12"/>
    </row>
    <row r="345" spans="1:42" customFormat="1" ht="15" x14ac:dyDescent="0.25">
      <c r="A345" s="5" t="s">
        <v>352</v>
      </c>
      <c r="B345" s="5" t="s">
        <v>16</v>
      </c>
      <c r="C345" s="5" t="s">
        <v>255</v>
      </c>
      <c r="D345" s="5" t="s">
        <v>254</v>
      </c>
      <c r="E345" s="18" t="s">
        <v>375</v>
      </c>
      <c r="F345" s="18">
        <v>46023</v>
      </c>
      <c r="G345" s="15">
        <v>55000</v>
      </c>
      <c r="H345" s="15">
        <v>0</v>
      </c>
      <c r="I345" s="15">
        <v>55000</v>
      </c>
      <c r="J345" s="15">
        <f>+VLOOKUP(A345,'[1]REPORTE NOMINA PERSONAL TEM (2)'!A$2:K$277,8,0)</f>
        <v>1578.5</v>
      </c>
      <c r="K345" s="15">
        <f>+VLOOKUP(A345,'[1]REPORTE NOMINA PERSONAL TEM (2)'!A$1:K$277,9,0)</f>
        <v>2302.36</v>
      </c>
      <c r="L345" s="15">
        <f>+VLOOKUP(A345,'[1]REPORTE NOMINA PERSONAL TEM (2)'!A$2:K$277,10,0)</f>
        <v>1672</v>
      </c>
      <c r="M345" s="15">
        <f>+VLOOKUP(A345,'[1]REPORTE NOMINA PERSONAL TEM (2)'!$A$1:$K$277,11,0)</f>
        <v>2740.46</v>
      </c>
      <c r="N345" s="15">
        <f t="shared" si="113"/>
        <v>8293.32</v>
      </c>
      <c r="O345" s="15">
        <f t="shared" si="114"/>
        <v>46706.68</v>
      </c>
      <c r="P345" s="5"/>
      <c r="Q345" s="5"/>
      <c r="R345" s="12"/>
      <c r="S345" s="12"/>
      <c r="T345" s="12"/>
      <c r="U345" s="12"/>
    </row>
    <row r="346" spans="1:42" customFormat="1" ht="15" x14ac:dyDescent="0.25">
      <c r="A346" s="5" t="s">
        <v>353</v>
      </c>
      <c r="B346" s="5" t="s">
        <v>16</v>
      </c>
      <c r="C346" s="5" t="s">
        <v>255</v>
      </c>
      <c r="D346" s="5" t="s">
        <v>254</v>
      </c>
      <c r="E346" s="18" t="s">
        <v>375</v>
      </c>
      <c r="F346" s="18">
        <v>46023</v>
      </c>
      <c r="G346" s="15">
        <v>55000</v>
      </c>
      <c r="H346" s="15">
        <v>0</v>
      </c>
      <c r="I346" s="15">
        <v>55000</v>
      </c>
      <c r="J346" s="15">
        <f>+VLOOKUP(A346,'[1]REPORTE NOMINA PERSONAL TEM (2)'!A$2:K$277,8,0)</f>
        <v>1578.5</v>
      </c>
      <c r="K346" s="15">
        <f>+VLOOKUP(A346,'[1]REPORTE NOMINA PERSONAL TEM (2)'!A$1:K$277,9,0)</f>
        <v>2559.6799999999998</v>
      </c>
      <c r="L346" s="15">
        <f>+VLOOKUP(A346,'[1]REPORTE NOMINA PERSONAL TEM (2)'!A$2:K$277,10,0)</f>
        <v>1672</v>
      </c>
      <c r="M346" s="15">
        <f>+VLOOKUP(A346,'[1]REPORTE NOMINA PERSONAL TEM (2)'!$A$1:$K$277,11,0)</f>
        <v>25</v>
      </c>
      <c r="N346" s="15">
        <f t="shared" si="113"/>
        <v>5835.18</v>
      </c>
      <c r="O346" s="15">
        <f t="shared" si="114"/>
        <v>49164.82</v>
      </c>
      <c r="P346" s="5"/>
      <c r="Q346" s="5"/>
      <c r="R346" s="12"/>
      <c r="S346" s="12"/>
      <c r="T346" s="12"/>
      <c r="U346" s="12"/>
    </row>
    <row r="347" spans="1:42" ht="15" x14ac:dyDescent="0.25">
      <c r="A347" s="5" t="s">
        <v>27</v>
      </c>
      <c r="B347" s="5" t="s">
        <v>16</v>
      </c>
      <c r="C347" s="5" t="s">
        <v>255</v>
      </c>
      <c r="D347" s="5" t="s">
        <v>253</v>
      </c>
      <c r="E347" s="8">
        <v>45717</v>
      </c>
      <c r="F347" s="8">
        <v>45901</v>
      </c>
      <c r="G347" s="15">
        <v>40000</v>
      </c>
      <c r="H347" s="15">
        <v>0</v>
      </c>
      <c r="I347" s="15">
        <f t="shared" si="112"/>
        <v>40000</v>
      </c>
      <c r="J347" s="15">
        <f>+VLOOKUP(A347,'[1]REPORTE NOMINA PERSONAL TEM (2)'!A$2:K$277,8,0)</f>
        <v>1148</v>
      </c>
      <c r="K347" s="15">
        <f>+VLOOKUP(A347,'[1]REPORTE NOMINA PERSONAL TEM (2)'!A$1:K$277,9,0)</f>
        <v>442.65</v>
      </c>
      <c r="L347" s="15">
        <f>+VLOOKUP(A347,'[1]REPORTE NOMINA PERSONAL TEM (2)'!A$2:K$277,10,0)</f>
        <v>1216</v>
      </c>
      <c r="M347" s="15">
        <f>+VLOOKUP(A347,'[1]REPORTE NOMINA PERSONAL TEM (2)'!$A$1:$K$277,11,0)</f>
        <v>25</v>
      </c>
      <c r="N347" s="15">
        <f t="shared" si="113"/>
        <v>2831.65</v>
      </c>
      <c r="O347" s="15">
        <f t="shared" si="114"/>
        <v>37168.35</v>
      </c>
      <c r="P347" s="5"/>
      <c r="Q347" s="5"/>
      <c r="R347" s="12"/>
      <c r="S347" s="12"/>
      <c r="T347" s="12"/>
      <c r="U347" s="12"/>
      <c r="V347"/>
      <c r="W347"/>
      <c r="X347"/>
      <c r="Y347"/>
      <c r="Z347"/>
      <c r="AA347"/>
      <c r="AB347"/>
      <c r="AC347"/>
      <c r="AD347"/>
      <c r="AE347"/>
      <c r="AF347"/>
      <c r="AG347"/>
      <c r="AH347"/>
      <c r="AI347"/>
      <c r="AJ347" s="12"/>
      <c r="AK347" s="12"/>
      <c r="AL347" s="12"/>
      <c r="AM347" s="12"/>
      <c r="AN347" s="12"/>
      <c r="AO347" s="12"/>
      <c r="AP347" s="12"/>
    </row>
    <row r="348" spans="1:42" ht="15" x14ac:dyDescent="0.25">
      <c r="A348" s="5" t="s">
        <v>45</v>
      </c>
      <c r="B348" s="5" t="s">
        <v>16</v>
      </c>
      <c r="C348" s="5" t="s">
        <v>255</v>
      </c>
      <c r="D348" s="5" t="s">
        <v>253</v>
      </c>
      <c r="E348" s="8">
        <v>45748</v>
      </c>
      <c r="F348" s="8">
        <v>45931</v>
      </c>
      <c r="G348" s="15">
        <v>55000</v>
      </c>
      <c r="H348" s="15">
        <v>0</v>
      </c>
      <c r="I348" s="15">
        <f t="shared" si="112"/>
        <v>55000</v>
      </c>
      <c r="J348" s="15">
        <f>+VLOOKUP(A348,'[1]REPORTE NOMINA PERSONAL TEM (2)'!A$2:K$277,8,0)</f>
        <v>1578.5</v>
      </c>
      <c r="K348" s="15">
        <f>+VLOOKUP(A348,'[1]REPORTE NOMINA PERSONAL TEM (2)'!A$1:K$277,9,0)</f>
        <v>2559.6799999999998</v>
      </c>
      <c r="L348" s="15">
        <f>+VLOOKUP(A348,'[1]REPORTE NOMINA PERSONAL TEM (2)'!A$2:K$277,10,0)</f>
        <v>1672</v>
      </c>
      <c r="M348" s="15">
        <f>+VLOOKUP(A348,'[1]REPORTE NOMINA PERSONAL TEM (2)'!$A$1:$K$277,11,0)</f>
        <v>25</v>
      </c>
      <c r="N348" s="15">
        <f t="shared" si="113"/>
        <v>5835.18</v>
      </c>
      <c r="O348" s="15">
        <f t="shared" si="114"/>
        <v>49164.82</v>
      </c>
      <c r="P348" s="5"/>
      <c r="Q348" s="5"/>
      <c r="R348" s="12"/>
      <c r="S348" s="12"/>
      <c r="T348" s="12"/>
      <c r="U348" s="12"/>
      <c r="V348"/>
      <c r="W348"/>
      <c r="X348"/>
      <c r="Y348"/>
      <c r="Z348"/>
      <c r="AA348"/>
      <c r="AB348"/>
      <c r="AC348"/>
      <c r="AD348"/>
      <c r="AE348"/>
      <c r="AF348"/>
      <c r="AG348"/>
      <c r="AH348"/>
      <c r="AI348"/>
      <c r="AJ348" s="12"/>
      <c r="AK348" s="12"/>
      <c r="AL348" s="12"/>
      <c r="AM348" s="12"/>
      <c r="AN348" s="12"/>
      <c r="AO348" s="12"/>
      <c r="AP348" s="12"/>
    </row>
    <row r="349" spans="1:42" s="5" customFormat="1" ht="15" x14ac:dyDescent="0.25">
      <c r="A349" s="5" t="s">
        <v>338</v>
      </c>
      <c r="B349" s="5" t="s">
        <v>16</v>
      </c>
      <c r="C349" s="5" t="s">
        <v>255</v>
      </c>
      <c r="D349" s="5" t="s">
        <v>253</v>
      </c>
      <c r="E349" s="8">
        <v>45839</v>
      </c>
      <c r="F349" s="8">
        <v>46023</v>
      </c>
      <c r="G349" s="15">
        <v>55000</v>
      </c>
      <c r="I349" s="15">
        <f t="shared" si="112"/>
        <v>55000</v>
      </c>
      <c r="J349" s="15">
        <f>+VLOOKUP(A349,'[1]REPORTE NOMINA PERSONAL TEM (2)'!A$2:K$277,8,0)</f>
        <v>1578.5</v>
      </c>
      <c r="K349" s="15">
        <f>+VLOOKUP(A349,'[1]REPORTE NOMINA PERSONAL TEM (2)'!A$1:K$277,9,0)</f>
        <v>2559.6799999999998</v>
      </c>
      <c r="L349" s="15">
        <f>+VLOOKUP(A349,'[1]REPORTE NOMINA PERSONAL TEM (2)'!A$2:K$277,10,0)</f>
        <v>1672</v>
      </c>
      <c r="M349" s="15">
        <f>+VLOOKUP(A349,'[1]REPORTE NOMINA PERSONAL TEM (2)'!$A$1:$K$277,11,0)</f>
        <v>25</v>
      </c>
      <c r="N349" s="15">
        <f t="shared" si="113"/>
        <v>5835.18</v>
      </c>
      <c r="O349" s="15">
        <f t="shared" si="114"/>
        <v>49164.82</v>
      </c>
      <c r="R349" s="12"/>
      <c r="S349" s="12"/>
      <c r="T349" s="12"/>
      <c r="U349" s="12"/>
    </row>
    <row r="350" spans="1:42" ht="15" x14ac:dyDescent="0.25">
      <c r="A350" s="5" t="s">
        <v>34</v>
      </c>
      <c r="B350" s="5" t="s">
        <v>16</v>
      </c>
      <c r="C350" s="5" t="s">
        <v>255</v>
      </c>
      <c r="D350" s="5" t="s">
        <v>253</v>
      </c>
      <c r="E350" s="8">
        <v>45748</v>
      </c>
      <c r="F350" s="8">
        <v>45931</v>
      </c>
      <c r="G350" s="15">
        <v>45000</v>
      </c>
      <c r="H350" s="15">
        <v>0</v>
      </c>
      <c r="I350" s="15">
        <f t="shared" si="112"/>
        <v>45000</v>
      </c>
      <c r="J350" s="15">
        <f>+VLOOKUP(A350,'[1]REPORTE NOMINA PERSONAL TEM (2)'!A$2:K$277,8,0)</f>
        <v>1291.5</v>
      </c>
      <c r="K350" s="15">
        <f>+VLOOKUP(A350,'[1]REPORTE NOMINA PERSONAL TEM (2)'!A$1:K$277,9,0)</f>
        <v>1148.33</v>
      </c>
      <c r="L350" s="15">
        <f>+VLOOKUP(A350,'[1]REPORTE NOMINA PERSONAL TEM (2)'!A$2:K$277,10,0)</f>
        <v>1368</v>
      </c>
      <c r="M350" s="15">
        <f>+VLOOKUP(A350,'[1]REPORTE NOMINA PERSONAL TEM (2)'!$A$1:$K$277,11,0)</f>
        <v>25</v>
      </c>
      <c r="N350" s="15">
        <f t="shared" si="113"/>
        <v>3832.83</v>
      </c>
      <c r="O350" s="15">
        <f t="shared" si="114"/>
        <v>41167.17</v>
      </c>
      <c r="P350" s="5"/>
      <c r="Q350" s="5"/>
      <c r="R350" s="12"/>
      <c r="S350" s="12"/>
      <c r="T350" s="12"/>
      <c r="U350" s="12"/>
      <c r="V350"/>
      <c r="W350"/>
      <c r="X350"/>
      <c r="Y350"/>
      <c r="Z350"/>
      <c r="AA350"/>
      <c r="AB350"/>
      <c r="AC350"/>
      <c r="AD350"/>
      <c r="AE350"/>
      <c r="AF350"/>
      <c r="AG350"/>
      <c r="AH350"/>
      <c r="AI350" s="12"/>
      <c r="AJ350" s="12"/>
      <c r="AK350" s="12"/>
      <c r="AL350" s="12"/>
      <c r="AM350" s="12"/>
      <c r="AN350" s="12"/>
      <c r="AO350" s="12"/>
      <c r="AP350" s="12"/>
    </row>
    <row r="351" spans="1:42" ht="15" x14ac:dyDescent="0.25">
      <c r="A351" s="5" t="s">
        <v>15</v>
      </c>
      <c r="B351" s="5" t="s">
        <v>16</v>
      </c>
      <c r="C351" s="5" t="s">
        <v>255</v>
      </c>
      <c r="D351" s="5" t="s">
        <v>253</v>
      </c>
      <c r="E351" s="8">
        <v>45870</v>
      </c>
      <c r="F351" s="8">
        <v>46054</v>
      </c>
      <c r="G351" s="15">
        <v>55000</v>
      </c>
      <c r="H351" s="15">
        <v>0</v>
      </c>
      <c r="I351" s="15">
        <f t="shared" si="112"/>
        <v>55000</v>
      </c>
      <c r="J351" s="15">
        <f>+VLOOKUP(A351,'[1]REPORTE NOMINA PERSONAL TEM (2)'!A$2:K$277,8,0)</f>
        <v>1578.5</v>
      </c>
      <c r="K351" s="15">
        <f>+VLOOKUP(A351,'[1]REPORTE NOMINA PERSONAL TEM (2)'!A$1:K$277,9,0)</f>
        <v>2559.6799999999998</v>
      </c>
      <c r="L351" s="15">
        <f>+VLOOKUP(A351,'[1]REPORTE NOMINA PERSONAL TEM (2)'!A$2:K$277,10,0)</f>
        <v>1672</v>
      </c>
      <c r="M351" s="15">
        <f>+VLOOKUP(A351,'[1]REPORTE NOMINA PERSONAL TEM (2)'!$A$1:$K$277,11,0)</f>
        <v>23501</v>
      </c>
      <c r="N351" s="15">
        <f t="shared" si="113"/>
        <v>29311.18</v>
      </c>
      <c r="O351" s="15">
        <f t="shared" si="114"/>
        <v>25688.82</v>
      </c>
      <c r="P351" s="5"/>
      <c r="Q351" s="5"/>
      <c r="R351" s="12"/>
      <c r="S351" s="12"/>
      <c r="T351" s="12"/>
      <c r="U351" s="12"/>
      <c r="V351"/>
      <c r="W351"/>
      <c r="X351"/>
      <c r="Y351"/>
      <c r="Z351"/>
      <c r="AA351"/>
      <c r="AB351"/>
      <c r="AC351"/>
      <c r="AD351"/>
      <c r="AE351"/>
      <c r="AF351"/>
      <c r="AG351"/>
      <c r="AH351"/>
      <c r="AI351"/>
      <c r="AJ351" s="12"/>
      <c r="AK351" s="12"/>
      <c r="AL351" s="12"/>
      <c r="AM351" s="12"/>
      <c r="AN351"/>
      <c r="AO351" s="12"/>
      <c r="AP351" s="12"/>
    </row>
    <row r="352" spans="1:42" ht="15" x14ac:dyDescent="0.25">
      <c r="A352" s="5" t="s">
        <v>296</v>
      </c>
      <c r="B352" s="5" t="s">
        <v>16</v>
      </c>
      <c r="C352" s="5" t="s">
        <v>255</v>
      </c>
      <c r="D352" s="5" t="s">
        <v>254</v>
      </c>
      <c r="E352" s="8">
        <v>45839</v>
      </c>
      <c r="F352" s="8">
        <v>46023</v>
      </c>
      <c r="G352" s="15">
        <v>55000</v>
      </c>
      <c r="H352" s="15">
        <v>0</v>
      </c>
      <c r="I352" s="15">
        <f t="shared" si="112"/>
        <v>55000</v>
      </c>
      <c r="J352" s="15">
        <f>+VLOOKUP(A352,'[1]REPORTE NOMINA PERSONAL TEM (2)'!A$2:K$277,8,0)</f>
        <v>1578.5</v>
      </c>
      <c r="K352" s="15">
        <f>+VLOOKUP(A352,'[1]REPORTE NOMINA PERSONAL TEM (2)'!A$1:K$277,9,0)</f>
        <v>2559.6799999999998</v>
      </c>
      <c r="L352" s="15">
        <f>+VLOOKUP(A352,'[1]REPORTE NOMINA PERSONAL TEM (2)'!A$2:K$277,10,0)</f>
        <v>1672</v>
      </c>
      <c r="M352" s="15">
        <f>+VLOOKUP(A352,'[1]REPORTE NOMINA PERSONAL TEM (2)'!$A$1:$K$277,11,0)</f>
        <v>25</v>
      </c>
      <c r="N352" s="15">
        <f t="shared" si="113"/>
        <v>5835.18</v>
      </c>
      <c r="O352" s="15">
        <f t="shared" si="114"/>
        <v>49164.82</v>
      </c>
      <c r="P352" s="5"/>
      <c r="Q352" s="5"/>
      <c r="R352" s="12"/>
      <c r="S352" s="12"/>
      <c r="T352" s="12"/>
      <c r="U352" s="12"/>
      <c r="V352"/>
      <c r="W352"/>
      <c r="X352"/>
      <c r="Y352"/>
      <c r="Z352"/>
      <c r="AA352"/>
      <c r="AB352"/>
      <c r="AC352"/>
      <c r="AD352"/>
      <c r="AE352"/>
      <c r="AF352"/>
      <c r="AG352"/>
      <c r="AH352"/>
      <c r="AI352" s="12"/>
      <c r="AJ352" s="12"/>
      <c r="AK352" s="12"/>
      <c r="AL352"/>
      <c r="AM352" s="12"/>
      <c r="AN352" s="12"/>
      <c r="AO352" s="12"/>
      <c r="AP352" s="12"/>
    </row>
    <row r="353" spans="1:42" ht="15" x14ac:dyDescent="0.25">
      <c r="A353" s="5" t="s">
        <v>257</v>
      </c>
      <c r="B353" s="5" t="s">
        <v>16</v>
      </c>
      <c r="C353" s="5" t="s">
        <v>255</v>
      </c>
      <c r="D353" s="5" t="s">
        <v>253</v>
      </c>
      <c r="E353" s="8">
        <v>45870</v>
      </c>
      <c r="F353" s="8">
        <v>46054</v>
      </c>
      <c r="G353" s="15">
        <v>42000</v>
      </c>
      <c r="H353" s="15">
        <v>0</v>
      </c>
      <c r="I353" s="15">
        <f t="shared" si="112"/>
        <v>42000</v>
      </c>
      <c r="J353" s="15">
        <f>+VLOOKUP(A353,'[1]REPORTE NOMINA PERSONAL TEM (2)'!A$2:K$277,8,0)</f>
        <v>1205.4000000000001</v>
      </c>
      <c r="K353" s="15">
        <f>+VLOOKUP(A353,'[1]REPORTE NOMINA PERSONAL TEM (2)'!A$1:K$277,9,0)</f>
        <v>724.92</v>
      </c>
      <c r="L353" s="15">
        <f>+VLOOKUP(A353,'[1]REPORTE NOMINA PERSONAL TEM (2)'!A$2:K$277,10,0)</f>
        <v>1276.8</v>
      </c>
      <c r="M353" s="15">
        <f>+VLOOKUP(A353,'[1]REPORTE NOMINA PERSONAL TEM (2)'!$A$1:$K$277,11,0)</f>
        <v>1310.5</v>
      </c>
      <c r="N353" s="15">
        <f t="shared" si="113"/>
        <v>4517.62</v>
      </c>
      <c r="O353" s="15">
        <f t="shared" si="114"/>
        <v>37482.379999999997</v>
      </c>
      <c r="P353" s="5"/>
      <c r="Q353" s="5"/>
      <c r="R353" s="12"/>
      <c r="S353" s="12"/>
      <c r="T353" s="12"/>
      <c r="U353" s="12"/>
      <c r="V353"/>
      <c r="W353"/>
      <c r="X353"/>
      <c r="Y353"/>
      <c r="Z353"/>
      <c r="AA353"/>
      <c r="AB353"/>
      <c r="AC353"/>
      <c r="AD353"/>
      <c r="AE353"/>
      <c r="AF353"/>
      <c r="AG353"/>
      <c r="AH353"/>
      <c r="AI353" s="12"/>
      <c r="AJ353" s="12"/>
      <c r="AK353" s="12"/>
      <c r="AL353"/>
      <c r="AM353" s="12"/>
      <c r="AN353" s="12"/>
      <c r="AO353" s="12"/>
      <c r="AP353" s="12"/>
    </row>
    <row r="354" spans="1:42" ht="15" x14ac:dyDescent="0.25">
      <c r="A354" s="5" t="s">
        <v>52</v>
      </c>
      <c r="B354" s="5" t="s">
        <v>16</v>
      </c>
      <c r="C354" s="5" t="s">
        <v>255</v>
      </c>
      <c r="D354" s="5" t="s">
        <v>253</v>
      </c>
      <c r="E354" s="8">
        <v>45870</v>
      </c>
      <c r="F354" s="8">
        <v>46054</v>
      </c>
      <c r="G354" s="15">
        <v>55000</v>
      </c>
      <c r="H354" s="15">
        <v>0</v>
      </c>
      <c r="I354" s="15">
        <f t="shared" si="112"/>
        <v>55000</v>
      </c>
      <c r="J354" s="15">
        <f>+VLOOKUP(A354,'[1]REPORTE NOMINA PERSONAL TEM (2)'!A$2:K$277,8,0)</f>
        <v>1578.5</v>
      </c>
      <c r="K354" s="15">
        <f>+VLOOKUP(A354,'[1]REPORTE NOMINA PERSONAL TEM (2)'!A$1:K$277,9,0)</f>
        <v>2559.6799999999998</v>
      </c>
      <c r="L354" s="15">
        <f>+VLOOKUP(A354,'[1]REPORTE NOMINA PERSONAL TEM (2)'!A$2:K$277,10,0)</f>
        <v>1672</v>
      </c>
      <c r="M354" s="15">
        <f>+VLOOKUP(A354,'[1]REPORTE NOMINA PERSONAL TEM (2)'!$A$1:$K$277,11,0)</f>
        <v>25</v>
      </c>
      <c r="N354" s="15">
        <f t="shared" si="113"/>
        <v>5835.18</v>
      </c>
      <c r="O354" s="15">
        <f t="shared" si="114"/>
        <v>49164.82</v>
      </c>
      <c r="P354" s="5"/>
      <c r="Q354" s="5"/>
      <c r="R354" s="12"/>
      <c r="S354" s="12"/>
      <c r="T354" s="12"/>
      <c r="U354" s="12"/>
      <c r="V354"/>
      <c r="W354"/>
      <c r="X354"/>
      <c r="Y354"/>
      <c r="Z354"/>
      <c r="AA354"/>
      <c r="AB354"/>
      <c r="AC354"/>
      <c r="AD354"/>
      <c r="AE354"/>
      <c r="AF354"/>
      <c r="AG354"/>
      <c r="AH354"/>
      <c r="AI354" s="12"/>
      <c r="AJ354"/>
      <c r="AK354" s="12"/>
      <c r="AL354"/>
      <c r="AM354" s="12"/>
      <c r="AN354" s="12"/>
      <c r="AO354" s="12"/>
      <c r="AP354" s="12"/>
    </row>
    <row r="355" spans="1:42" ht="15" x14ac:dyDescent="0.25">
      <c r="A355" s="5" t="s">
        <v>38</v>
      </c>
      <c r="B355" s="5" t="s">
        <v>16</v>
      </c>
      <c r="C355" s="5" t="s">
        <v>255</v>
      </c>
      <c r="D355" s="5" t="s">
        <v>253</v>
      </c>
      <c r="E355" s="8">
        <v>45809</v>
      </c>
      <c r="F355" s="8">
        <v>45992</v>
      </c>
      <c r="G355" s="15">
        <v>55000</v>
      </c>
      <c r="H355" s="15">
        <v>0</v>
      </c>
      <c r="I355" s="15">
        <f t="shared" si="112"/>
        <v>55000</v>
      </c>
      <c r="J355" s="15">
        <f>+VLOOKUP(A355,'[1]REPORTE NOMINA PERSONAL TEM (2)'!A$2:K$277,8,0)</f>
        <v>1578.5</v>
      </c>
      <c r="K355" s="15">
        <f>+VLOOKUP(A355,'[1]REPORTE NOMINA PERSONAL TEM (2)'!A$1:K$277,9,0)</f>
        <v>2559.6799999999998</v>
      </c>
      <c r="L355" s="15">
        <f>+VLOOKUP(A355,'[1]REPORTE NOMINA PERSONAL TEM (2)'!A$2:K$277,10,0)</f>
        <v>1672</v>
      </c>
      <c r="M355" s="15">
        <f>+VLOOKUP(A355,'[1]REPORTE NOMINA PERSONAL TEM (2)'!$A$1:$K$277,11,0)</f>
        <v>25</v>
      </c>
      <c r="N355" s="15">
        <f t="shared" si="113"/>
        <v>5835.18</v>
      </c>
      <c r="O355" s="15">
        <f t="shared" si="114"/>
        <v>49164.82</v>
      </c>
      <c r="P355" s="5"/>
      <c r="Q355" s="5"/>
      <c r="R355" s="12"/>
      <c r="S355" s="12"/>
      <c r="T355" s="12"/>
      <c r="U355" s="12"/>
      <c r="V355"/>
      <c r="W355"/>
      <c r="X355"/>
      <c r="Y355"/>
      <c r="Z355"/>
      <c r="AA355"/>
      <c r="AB355"/>
      <c r="AC355"/>
      <c r="AD355"/>
      <c r="AE355"/>
      <c r="AF355"/>
      <c r="AG355"/>
      <c r="AH355"/>
      <c r="AI355" s="12"/>
      <c r="AJ355" s="12"/>
      <c r="AK355" s="12"/>
      <c r="AL355" s="12"/>
      <c r="AM355" s="12"/>
      <c r="AN355"/>
      <c r="AO355" s="12"/>
      <c r="AP355" s="12"/>
    </row>
    <row r="356" spans="1:42" ht="15.75" thickBot="1" x14ac:dyDescent="0.3">
      <c r="D356" s="24">
        <v>42</v>
      </c>
      <c r="E356" s="19"/>
      <c r="F356" s="19"/>
      <c r="G356" s="19">
        <f t="shared" ref="G356:O356" si="115">SUM(G314:G355)</f>
        <v>2739577.9699999997</v>
      </c>
      <c r="H356" s="19">
        <f t="shared" si="115"/>
        <v>0</v>
      </c>
      <c r="I356" s="19">
        <f t="shared" si="115"/>
        <v>2739577.9699999997</v>
      </c>
      <c r="J356" s="19">
        <f t="shared" si="115"/>
        <v>78625.889999999985</v>
      </c>
      <c r="K356" s="19">
        <f t="shared" si="115"/>
        <v>196253.85999999987</v>
      </c>
      <c r="L356" s="19">
        <f t="shared" si="115"/>
        <v>83283.170000000027</v>
      </c>
      <c r="M356" s="19">
        <f t="shared" si="115"/>
        <v>185075.22</v>
      </c>
      <c r="N356" s="19">
        <f t="shared" si="115"/>
        <v>543238.14</v>
      </c>
      <c r="O356" s="19">
        <f t="shared" si="115"/>
        <v>2196339.8300000005</v>
      </c>
      <c r="P356" s="2"/>
      <c r="Q356" s="5"/>
      <c r="R356" s="12"/>
      <c r="S356" s="12"/>
      <c r="T356" s="12"/>
      <c r="U356" s="12"/>
      <c r="V356"/>
      <c r="W356"/>
      <c r="X356"/>
      <c r="Y356"/>
      <c r="Z356"/>
      <c r="AA356"/>
      <c r="AB356"/>
      <c r="AC356"/>
      <c r="AD356"/>
      <c r="AE356"/>
      <c r="AF356"/>
      <c r="AG356"/>
      <c r="AH356"/>
      <c r="AI356"/>
      <c r="AJ356" s="12"/>
      <c r="AK356" s="12"/>
      <c r="AL356" s="12"/>
      <c r="AM356" s="12"/>
      <c r="AN356"/>
      <c r="AO356" s="12"/>
      <c r="AP356" s="12"/>
    </row>
    <row r="357" spans="1:42" ht="15" x14ac:dyDescent="0.25">
      <c r="E357" s="8"/>
      <c r="F357" s="8"/>
      <c r="G357" s="15"/>
      <c r="H357" s="15"/>
      <c r="I357" s="15"/>
      <c r="J357" s="15"/>
      <c r="K357" s="15"/>
      <c r="L357" s="15"/>
      <c r="M357" s="15"/>
      <c r="N357" s="15"/>
      <c r="O357" s="15"/>
      <c r="P357" s="2"/>
      <c r="Q357" s="5"/>
      <c r="R357" s="12"/>
      <c r="S357" s="12"/>
      <c r="T357" s="12"/>
      <c r="U357" s="12"/>
      <c r="V357"/>
      <c r="W357"/>
      <c r="X357"/>
      <c r="Y357"/>
      <c r="Z357"/>
      <c r="AA357"/>
      <c r="AB357"/>
      <c r="AC357"/>
      <c r="AD357"/>
      <c r="AE357"/>
      <c r="AF357"/>
      <c r="AG357"/>
      <c r="AH357"/>
      <c r="AI357"/>
      <c r="AJ357" s="12"/>
      <c r="AK357" s="12"/>
      <c r="AL357" s="12"/>
      <c r="AM357" s="12"/>
      <c r="AN357"/>
      <c r="AO357" s="12"/>
      <c r="AP357" s="12"/>
    </row>
    <row r="358" spans="1:42" ht="15" x14ac:dyDescent="0.25">
      <c r="A358" s="11" t="s">
        <v>105</v>
      </c>
      <c r="E358" s="8"/>
      <c r="F358" s="8"/>
      <c r="G358" s="15"/>
      <c r="H358" s="15"/>
      <c r="I358" s="15"/>
      <c r="J358" s="15"/>
      <c r="K358" s="15"/>
      <c r="L358" s="15"/>
      <c r="M358" s="15"/>
      <c r="N358" s="15"/>
      <c r="O358" s="15"/>
      <c r="P358" s="2"/>
      <c r="Q358" s="5"/>
      <c r="R358" s="12"/>
      <c r="S358" s="12"/>
      <c r="T358" s="12"/>
      <c r="U358" s="12"/>
      <c r="V358"/>
      <c r="W358"/>
      <c r="X358"/>
      <c r="Y358"/>
      <c r="Z358"/>
      <c r="AA358"/>
      <c r="AB358"/>
      <c r="AC358"/>
      <c r="AD358"/>
      <c r="AE358"/>
      <c r="AF358"/>
      <c r="AG358"/>
      <c r="AH358"/>
      <c r="AI358"/>
      <c r="AJ358" s="12"/>
      <c r="AK358" s="12"/>
      <c r="AL358" s="12"/>
      <c r="AM358" s="12"/>
      <c r="AN358"/>
      <c r="AO358" s="12"/>
      <c r="AP358" s="12"/>
    </row>
    <row r="359" spans="1:42" ht="15" x14ac:dyDescent="0.25">
      <c r="A359" s="21" t="s">
        <v>309</v>
      </c>
      <c r="B359" s="21" t="s">
        <v>320</v>
      </c>
      <c r="C359" s="21" t="s">
        <v>310</v>
      </c>
      <c r="D359" s="21" t="s">
        <v>311</v>
      </c>
      <c r="E359" s="21" t="s">
        <v>312</v>
      </c>
      <c r="F359" s="21" t="s">
        <v>313</v>
      </c>
      <c r="G359" s="22" t="s">
        <v>314</v>
      </c>
      <c r="H359" s="22" t="s">
        <v>315</v>
      </c>
      <c r="I359" s="22" t="s">
        <v>316</v>
      </c>
      <c r="J359" s="22" t="s">
        <v>0</v>
      </c>
      <c r="K359" s="22" t="s">
        <v>1</v>
      </c>
      <c r="L359" s="22" t="s">
        <v>2</v>
      </c>
      <c r="M359" s="22" t="s">
        <v>317</v>
      </c>
      <c r="N359" s="22" t="s">
        <v>318</v>
      </c>
      <c r="O359" s="22" t="s">
        <v>319</v>
      </c>
      <c r="P359" s="2"/>
      <c r="Q359" s="5"/>
      <c r="R359" s="12"/>
      <c r="S359" s="12"/>
      <c r="T359" s="12"/>
      <c r="U359" s="12"/>
      <c r="V359"/>
      <c r="W359"/>
      <c r="X359"/>
      <c r="Y359"/>
      <c r="Z359"/>
      <c r="AA359"/>
      <c r="AB359"/>
      <c r="AC359"/>
      <c r="AD359"/>
      <c r="AE359"/>
      <c r="AF359"/>
      <c r="AG359"/>
      <c r="AH359"/>
      <c r="AI359" s="12"/>
      <c r="AJ359" s="12"/>
      <c r="AK359" s="12"/>
      <c r="AL359" s="12"/>
      <c r="AM359" s="12"/>
      <c r="AN359"/>
      <c r="AO359" s="12"/>
      <c r="AP359" s="12"/>
    </row>
    <row r="360" spans="1:42" ht="15" x14ac:dyDescent="0.25">
      <c r="A360" s="5" t="s">
        <v>106</v>
      </c>
      <c r="B360" s="5" t="s">
        <v>29</v>
      </c>
      <c r="C360" s="5" t="s">
        <v>255</v>
      </c>
      <c r="D360" s="5" t="s">
        <v>254</v>
      </c>
      <c r="E360" s="8">
        <v>45717</v>
      </c>
      <c r="F360" s="8">
        <v>45901</v>
      </c>
      <c r="G360" s="15">
        <v>70000</v>
      </c>
      <c r="H360" s="15">
        <v>0</v>
      </c>
      <c r="I360" s="15">
        <f t="shared" ref="I360:I362" si="116">+G360+H360</f>
        <v>70000</v>
      </c>
      <c r="J360" s="15">
        <f>+VLOOKUP(A360,'[1]REPORTE NOMINA PERSONAL TEM (2)'!A$2:K$277,8,0)</f>
        <v>2009</v>
      </c>
      <c r="K360" s="15">
        <f>+VLOOKUP(A360,'[1]REPORTE NOMINA PERSONAL TEM (2)'!A$1:K$277,9,0)</f>
        <v>5368.48</v>
      </c>
      <c r="L360" s="15">
        <f>+VLOOKUP(A360,'[1]REPORTE NOMINA PERSONAL TEM (2)'!A$2:K$277,10,0)</f>
        <v>2128</v>
      </c>
      <c r="M360" s="15">
        <f>+VLOOKUP(A360,'[1]REPORTE NOMINA PERSONAL TEM (2)'!$A$1:$K$277,11,0)</f>
        <v>25</v>
      </c>
      <c r="N360" s="15">
        <f t="shared" ref="N360:N362" si="117">+J360+K360+M360+L360</f>
        <v>9530.48</v>
      </c>
      <c r="O360" s="15">
        <f t="shared" ref="O360:O362" si="118">+I360-N360</f>
        <v>60469.520000000004</v>
      </c>
      <c r="P360" s="5"/>
      <c r="Q360" s="5"/>
      <c r="R360" s="12"/>
      <c r="S360" s="12"/>
      <c r="T360" s="12"/>
      <c r="U360" s="12"/>
      <c r="V360"/>
      <c r="W360"/>
      <c r="X360"/>
      <c r="Y360"/>
      <c r="Z360"/>
      <c r="AA360"/>
      <c r="AB360"/>
      <c r="AC360"/>
      <c r="AD360"/>
      <c r="AE360"/>
      <c r="AF360"/>
      <c r="AG360"/>
      <c r="AH360"/>
      <c r="AI360" s="12"/>
      <c r="AJ360" s="12"/>
      <c r="AK360" s="12"/>
      <c r="AL360" s="12"/>
      <c r="AM360" s="12"/>
      <c r="AN360"/>
      <c r="AO360" s="12"/>
      <c r="AP360" s="12"/>
    </row>
    <row r="361" spans="1:42" ht="15" x14ac:dyDescent="0.25">
      <c r="A361" s="5" t="s">
        <v>107</v>
      </c>
      <c r="B361" s="5" t="s">
        <v>6</v>
      </c>
      <c r="C361" s="5" t="s">
        <v>255</v>
      </c>
      <c r="D361" s="5" t="s">
        <v>253</v>
      </c>
      <c r="E361" s="8">
        <v>45839</v>
      </c>
      <c r="F361" s="8">
        <v>46023</v>
      </c>
      <c r="G361" s="15">
        <v>50000</v>
      </c>
      <c r="H361" s="15">
        <v>0</v>
      </c>
      <c r="I361" s="15">
        <f t="shared" si="116"/>
        <v>50000</v>
      </c>
      <c r="J361" s="15">
        <f>+VLOOKUP(A361,'[1]REPORTE NOMINA PERSONAL TEM (2)'!A$2:K$277,8,0)</f>
        <v>1435</v>
      </c>
      <c r="K361" s="15">
        <f>+VLOOKUP(A361,'[1]REPORTE NOMINA PERSONAL TEM (2)'!A$1:K$277,9,0)</f>
        <v>1854</v>
      </c>
      <c r="L361" s="15">
        <f>+VLOOKUP(A361,'[1]REPORTE NOMINA PERSONAL TEM (2)'!A$2:K$277,10,0)</f>
        <v>1520</v>
      </c>
      <c r="M361" s="15">
        <f>+VLOOKUP(A361,'[1]REPORTE NOMINA PERSONAL TEM (2)'!$A$1:$K$277,11,0)</f>
        <v>25</v>
      </c>
      <c r="N361" s="15">
        <f t="shared" si="117"/>
        <v>4834</v>
      </c>
      <c r="O361" s="15">
        <f t="shared" si="118"/>
        <v>45166</v>
      </c>
      <c r="P361" s="5"/>
      <c r="Q361" s="5"/>
      <c r="R361" s="12"/>
      <c r="S361" s="12"/>
      <c r="T361" s="12"/>
      <c r="U361" s="12"/>
      <c r="V361"/>
      <c r="W361"/>
      <c r="X361"/>
      <c r="Y361"/>
      <c r="Z361"/>
      <c r="AA361"/>
      <c r="AB361"/>
      <c r="AC361"/>
      <c r="AD361"/>
      <c r="AE361"/>
      <c r="AF361"/>
      <c r="AG361"/>
      <c r="AH361"/>
      <c r="AI361" s="12"/>
      <c r="AJ361" s="12"/>
      <c r="AK361" s="12"/>
      <c r="AL361"/>
      <c r="AM361" s="12"/>
      <c r="AN361"/>
      <c r="AO361" s="12"/>
      <c r="AP361" s="12"/>
    </row>
    <row r="362" spans="1:42" ht="15" x14ac:dyDescent="0.25">
      <c r="A362" s="5" t="s">
        <v>109</v>
      </c>
      <c r="B362" s="5" t="s">
        <v>16</v>
      </c>
      <c r="C362" s="5" t="s">
        <v>255</v>
      </c>
      <c r="D362" s="5" t="s">
        <v>254</v>
      </c>
      <c r="E362" s="8">
        <v>45717</v>
      </c>
      <c r="F362" s="8">
        <v>45901</v>
      </c>
      <c r="G362" s="15">
        <v>40000</v>
      </c>
      <c r="H362" s="15">
        <v>0</v>
      </c>
      <c r="I362" s="15">
        <f t="shared" si="116"/>
        <v>40000</v>
      </c>
      <c r="J362" s="15">
        <f>+VLOOKUP(A362,'[1]REPORTE NOMINA PERSONAL TEM (2)'!A$2:K$277,8,0)</f>
        <v>1148</v>
      </c>
      <c r="K362" s="15">
        <f>+VLOOKUP(A362,'[1]REPORTE NOMINA PERSONAL TEM (2)'!A$1:K$277,9,0)</f>
        <v>0</v>
      </c>
      <c r="L362" s="15">
        <f>+VLOOKUP(A362,'[1]REPORTE NOMINA PERSONAL TEM (2)'!A$2:K$277,10,0)</f>
        <v>1216</v>
      </c>
      <c r="M362" s="15">
        <f>+VLOOKUP(A362,'[1]REPORTE NOMINA PERSONAL TEM (2)'!$A$1:$K$277,11,0)</f>
        <v>25</v>
      </c>
      <c r="N362" s="15">
        <f t="shared" si="117"/>
        <v>2389</v>
      </c>
      <c r="O362" s="15">
        <f t="shared" si="118"/>
        <v>37611</v>
      </c>
      <c r="P362" s="5"/>
      <c r="Q362" s="5"/>
      <c r="R362" s="12"/>
      <c r="S362" s="12"/>
      <c r="T362" s="12"/>
      <c r="U362" s="12"/>
      <c r="V362"/>
      <c r="W362"/>
      <c r="X362"/>
      <c r="Y362"/>
      <c r="Z362"/>
      <c r="AA362"/>
      <c r="AB362"/>
      <c r="AC362"/>
      <c r="AD362"/>
      <c r="AE362"/>
      <c r="AF362"/>
      <c r="AG362"/>
      <c r="AH362"/>
      <c r="AI362" s="12"/>
      <c r="AJ362" s="12"/>
      <c r="AK362" s="12"/>
      <c r="AL362" s="12"/>
      <c r="AM362" s="12"/>
      <c r="AN362"/>
      <c r="AO362" s="12"/>
      <c r="AP362" s="12"/>
    </row>
    <row r="363" spans="1:42" ht="15.75" thickBot="1" x14ac:dyDescent="0.3">
      <c r="D363" s="24">
        <v>3</v>
      </c>
      <c r="E363" s="19"/>
      <c r="F363" s="19"/>
      <c r="G363" s="19">
        <f t="shared" ref="G363:O363" si="119">SUM(G360:G362)</f>
        <v>160000</v>
      </c>
      <c r="H363" s="19">
        <f t="shared" si="119"/>
        <v>0</v>
      </c>
      <c r="I363" s="19">
        <f t="shared" si="119"/>
        <v>160000</v>
      </c>
      <c r="J363" s="19">
        <f t="shared" si="119"/>
        <v>4592</v>
      </c>
      <c r="K363" s="19">
        <f t="shared" si="119"/>
        <v>7222.48</v>
      </c>
      <c r="L363" s="19">
        <f t="shared" si="119"/>
        <v>4864</v>
      </c>
      <c r="M363" s="19">
        <f t="shared" si="119"/>
        <v>75</v>
      </c>
      <c r="N363" s="19">
        <f t="shared" si="119"/>
        <v>16753.48</v>
      </c>
      <c r="O363" s="19">
        <f t="shared" si="119"/>
        <v>143246.52000000002</v>
      </c>
      <c r="P363" s="2"/>
      <c r="Q363" s="5"/>
      <c r="R363" s="12"/>
      <c r="S363" s="12"/>
      <c r="T363" s="12"/>
      <c r="U363" s="12"/>
      <c r="V363"/>
      <c r="W363"/>
      <c r="X363"/>
      <c r="Y363"/>
      <c r="Z363"/>
      <c r="AA363"/>
      <c r="AB363"/>
      <c r="AC363"/>
      <c r="AD363"/>
      <c r="AE363"/>
      <c r="AF363"/>
      <c r="AG363"/>
      <c r="AH363"/>
      <c r="AI363" s="12"/>
      <c r="AJ363" s="12"/>
      <c r="AK363" s="12"/>
      <c r="AL363" s="12"/>
      <c r="AM363" s="12"/>
      <c r="AN363"/>
      <c r="AO363" s="12"/>
      <c r="AP363" s="12"/>
    </row>
    <row r="364" spans="1:42" ht="15" x14ac:dyDescent="0.25">
      <c r="E364" s="8"/>
      <c r="F364" s="8"/>
      <c r="G364" s="15"/>
      <c r="H364" s="15"/>
      <c r="I364" s="15"/>
      <c r="J364" s="15"/>
      <c r="K364" s="15"/>
      <c r="L364" s="15"/>
      <c r="M364" s="15"/>
      <c r="N364" s="15"/>
      <c r="O364" s="15"/>
      <c r="P364" s="2"/>
      <c r="Q364" s="5"/>
      <c r="R364" s="12"/>
      <c r="S364" s="12"/>
      <c r="T364" s="12"/>
      <c r="U364" s="12"/>
      <c r="V364"/>
      <c r="W364"/>
      <c r="X364"/>
      <c r="Y364"/>
      <c r="Z364"/>
      <c r="AA364"/>
      <c r="AB364"/>
      <c r="AC364"/>
      <c r="AD364"/>
      <c r="AE364"/>
      <c r="AF364"/>
      <c r="AG364"/>
      <c r="AH364"/>
      <c r="AI364" s="12"/>
      <c r="AJ364" s="12"/>
      <c r="AK364" s="12"/>
      <c r="AL364" s="12"/>
      <c r="AM364" s="12"/>
      <c r="AN364"/>
      <c r="AO364" s="12"/>
      <c r="AP364" s="12"/>
    </row>
    <row r="365" spans="1:42" ht="15" x14ac:dyDescent="0.25">
      <c r="E365" s="8"/>
      <c r="F365" s="8"/>
      <c r="G365" s="15"/>
      <c r="H365" s="15"/>
      <c r="I365" s="15"/>
      <c r="J365" s="15"/>
      <c r="K365" s="15"/>
      <c r="L365" s="15"/>
      <c r="M365" s="15"/>
      <c r="N365" s="15"/>
      <c r="O365" s="15"/>
      <c r="P365" s="2"/>
      <c r="Q365" s="5"/>
      <c r="R365" s="12"/>
      <c r="S365" s="12"/>
      <c r="T365" s="12"/>
      <c r="U365" s="12"/>
      <c r="V365"/>
      <c r="W365"/>
      <c r="X365"/>
      <c r="Y365"/>
      <c r="Z365"/>
      <c r="AA365"/>
      <c r="AB365"/>
      <c r="AC365"/>
      <c r="AD365"/>
      <c r="AE365"/>
      <c r="AF365"/>
      <c r="AG365"/>
      <c r="AH365"/>
      <c r="AI365"/>
      <c r="AJ365" s="12"/>
      <c r="AK365" s="12"/>
      <c r="AL365" s="12"/>
      <c r="AM365" s="12"/>
      <c r="AN365"/>
      <c r="AO365" s="12"/>
      <c r="AP365" s="12"/>
    </row>
    <row r="366" spans="1:42" ht="15" x14ac:dyDescent="0.25">
      <c r="A366" s="11" t="s">
        <v>73</v>
      </c>
      <c r="E366" s="8"/>
      <c r="F366" s="8"/>
      <c r="G366" s="15"/>
      <c r="H366" s="15"/>
      <c r="I366" s="15"/>
      <c r="J366" s="15"/>
      <c r="K366" s="15"/>
      <c r="L366" s="15"/>
      <c r="M366" s="15"/>
      <c r="N366" s="15"/>
      <c r="O366" s="15"/>
      <c r="P366" s="2"/>
      <c r="Q366" s="5"/>
      <c r="R366" s="12"/>
      <c r="S366" s="12"/>
      <c r="T366" s="12"/>
      <c r="U366" s="12"/>
      <c r="V366"/>
      <c r="W366"/>
      <c r="X366"/>
      <c r="Y366"/>
      <c r="Z366"/>
      <c r="AA366"/>
      <c r="AB366"/>
      <c r="AC366"/>
      <c r="AD366"/>
      <c r="AE366"/>
      <c r="AF366"/>
      <c r="AG366"/>
      <c r="AH366"/>
      <c r="AI366"/>
      <c r="AJ366" s="12"/>
      <c r="AK366" s="12"/>
      <c r="AL366" s="12"/>
      <c r="AM366" s="12"/>
      <c r="AN366"/>
      <c r="AO366" s="12"/>
      <c r="AP366" s="12"/>
    </row>
    <row r="367" spans="1:42" ht="15" x14ac:dyDescent="0.25">
      <c r="A367" s="21" t="s">
        <v>309</v>
      </c>
      <c r="B367" s="21" t="s">
        <v>320</v>
      </c>
      <c r="C367" s="21" t="s">
        <v>310</v>
      </c>
      <c r="D367" s="21" t="s">
        <v>311</v>
      </c>
      <c r="E367" s="21" t="s">
        <v>312</v>
      </c>
      <c r="F367" s="21" t="s">
        <v>313</v>
      </c>
      <c r="G367" s="22" t="s">
        <v>314</v>
      </c>
      <c r="H367" s="22" t="s">
        <v>315</v>
      </c>
      <c r="I367" s="22" t="s">
        <v>316</v>
      </c>
      <c r="J367" s="22" t="s">
        <v>0</v>
      </c>
      <c r="K367" s="22" t="s">
        <v>1</v>
      </c>
      <c r="L367" s="22" t="s">
        <v>2</v>
      </c>
      <c r="M367" s="22" t="s">
        <v>317</v>
      </c>
      <c r="N367" s="22" t="s">
        <v>318</v>
      </c>
      <c r="O367" s="22" t="s">
        <v>319</v>
      </c>
      <c r="P367" s="2"/>
      <c r="Q367" s="5"/>
      <c r="R367" s="12"/>
      <c r="S367" s="12"/>
      <c r="T367" s="12"/>
      <c r="U367" s="12"/>
      <c r="V367"/>
      <c r="W367"/>
      <c r="X367"/>
      <c r="Y367"/>
      <c r="Z367"/>
      <c r="AA367"/>
      <c r="AB367"/>
      <c r="AC367"/>
      <c r="AD367"/>
      <c r="AE367"/>
      <c r="AF367"/>
      <c r="AG367"/>
      <c r="AH367"/>
      <c r="AI367"/>
      <c r="AJ367" s="12"/>
      <c r="AK367" s="12"/>
      <c r="AL367" s="12"/>
      <c r="AM367" s="12"/>
      <c r="AN367"/>
      <c r="AO367" s="12"/>
      <c r="AP367" s="12"/>
    </row>
    <row r="368" spans="1:42" ht="15" x14ac:dyDescent="0.25">
      <c r="A368" s="5" t="s">
        <v>75</v>
      </c>
      <c r="B368" s="5" t="s">
        <v>29</v>
      </c>
      <c r="C368" s="5" t="s">
        <v>255</v>
      </c>
      <c r="D368" s="5" t="s">
        <v>254</v>
      </c>
      <c r="E368" s="8">
        <v>45748</v>
      </c>
      <c r="F368" s="8">
        <v>45931</v>
      </c>
      <c r="G368" s="15">
        <v>60000</v>
      </c>
      <c r="H368" s="15">
        <v>0</v>
      </c>
      <c r="I368" s="15">
        <f t="shared" ref="I368:I369" si="120">+G368+H368</f>
        <v>60000</v>
      </c>
      <c r="J368" s="15">
        <f>+VLOOKUP(A368,'[1]REPORTE NOMINA PERSONAL TEM (2)'!A$2:K$277,8,0)</f>
        <v>1722</v>
      </c>
      <c r="K368" s="15">
        <f>+VLOOKUP(A368,'[1]REPORTE NOMINA PERSONAL TEM (2)'!A$1:K$277,9,0)</f>
        <v>3486.68</v>
      </c>
      <c r="L368" s="15">
        <f>+VLOOKUP(A368,'[1]REPORTE NOMINA PERSONAL TEM (2)'!A$2:K$277,10,0)</f>
        <v>1824</v>
      </c>
      <c r="M368" s="15">
        <f>+VLOOKUP(A368,'[1]REPORTE NOMINA PERSONAL TEM (2)'!$A$1:$K$277,11,0)</f>
        <v>25</v>
      </c>
      <c r="N368" s="15">
        <f t="shared" ref="N368:N369" si="121">+J368+K368+M368+L368</f>
        <v>7057.68</v>
      </c>
      <c r="O368" s="15">
        <f t="shared" ref="O368:O369" si="122">+I368-N368</f>
        <v>52942.32</v>
      </c>
      <c r="P368" s="5"/>
      <c r="Q368" s="5"/>
      <c r="R368" s="12"/>
      <c r="S368" s="12"/>
      <c r="T368" s="12"/>
      <c r="U368" s="12"/>
      <c r="V368"/>
      <c r="W368"/>
      <c r="X368"/>
      <c r="Y368"/>
      <c r="Z368"/>
      <c r="AA368"/>
      <c r="AB368"/>
      <c r="AC368"/>
      <c r="AD368"/>
      <c r="AE368"/>
      <c r="AF368"/>
      <c r="AG368"/>
      <c r="AH368"/>
      <c r="AI368" s="12"/>
      <c r="AJ368" s="12"/>
      <c r="AK368" s="12"/>
      <c r="AL368" s="12"/>
      <c r="AM368" s="12"/>
      <c r="AN368" s="12"/>
      <c r="AO368" s="12"/>
      <c r="AP368" s="12"/>
    </row>
    <row r="369" spans="1:42" ht="15" x14ac:dyDescent="0.25">
      <c r="A369" s="5" t="s">
        <v>74</v>
      </c>
      <c r="B369" s="5" t="s">
        <v>6</v>
      </c>
      <c r="C369" s="5" t="s">
        <v>255</v>
      </c>
      <c r="D369" s="5" t="s">
        <v>254</v>
      </c>
      <c r="E369" s="8">
        <v>45778</v>
      </c>
      <c r="F369" s="8">
        <v>45962</v>
      </c>
      <c r="G369" s="15">
        <v>50000</v>
      </c>
      <c r="H369" s="15">
        <v>0</v>
      </c>
      <c r="I369" s="15">
        <f t="shared" si="120"/>
        <v>50000</v>
      </c>
      <c r="J369" s="15">
        <f>+VLOOKUP(A369,'[1]REPORTE NOMINA PERSONAL TEM (2)'!A$2:K$277,8,0)</f>
        <v>1435</v>
      </c>
      <c r="K369" s="15">
        <f>+VLOOKUP(A369,'[1]REPORTE NOMINA PERSONAL TEM (2)'!A$1:K$277,9,0)</f>
        <v>1854</v>
      </c>
      <c r="L369" s="15">
        <f>+VLOOKUP(A369,'[1]REPORTE NOMINA PERSONAL TEM (2)'!A$2:K$277,10,0)</f>
        <v>1520</v>
      </c>
      <c r="M369" s="15">
        <f>+VLOOKUP(A369,'[1]REPORTE NOMINA PERSONAL TEM (2)'!$A$1:$K$277,11,0)</f>
        <v>19925</v>
      </c>
      <c r="N369" s="15">
        <f t="shared" si="121"/>
        <v>24734</v>
      </c>
      <c r="O369" s="15">
        <f t="shared" si="122"/>
        <v>25266</v>
      </c>
      <c r="P369" s="5"/>
      <c r="Q369" s="5"/>
      <c r="R369" s="12"/>
      <c r="S369" s="12"/>
      <c r="T369" s="12"/>
      <c r="U369" s="12"/>
      <c r="V369"/>
      <c r="W369"/>
      <c r="X369"/>
      <c r="Y369"/>
      <c r="Z369"/>
      <c r="AA369"/>
      <c r="AB369"/>
      <c r="AC369"/>
      <c r="AD369"/>
      <c r="AE369"/>
      <c r="AF369"/>
      <c r="AG369"/>
      <c r="AH369"/>
      <c r="AI369" s="12"/>
      <c r="AJ369" s="12"/>
      <c r="AK369" s="12"/>
      <c r="AL369" s="12"/>
      <c r="AM369" s="12"/>
      <c r="AN369"/>
      <c r="AO369" s="12"/>
      <c r="AP369" s="12"/>
    </row>
    <row r="370" spans="1:42" ht="15.75" thickBot="1" x14ac:dyDescent="0.3">
      <c r="D370" s="24">
        <v>2</v>
      </c>
      <c r="E370" s="19"/>
      <c r="F370" s="19"/>
      <c r="G370" s="19">
        <f>SUM(G368:G369)</f>
        <v>110000</v>
      </c>
      <c r="H370" s="19">
        <f t="shared" ref="H370:O370" si="123">SUM(H368:H369)</f>
        <v>0</v>
      </c>
      <c r="I370" s="19">
        <f t="shared" si="123"/>
        <v>110000</v>
      </c>
      <c r="J370" s="19">
        <f t="shared" si="123"/>
        <v>3157</v>
      </c>
      <c r="K370" s="19">
        <f t="shared" si="123"/>
        <v>5340.68</v>
      </c>
      <c r="L370" s="19">
        <f t="shared" si="123"/>
        <v>3344</v>
      </c>
      <c r="M370" s="19">
        <f t="shared" si="123"/>
        <v>19950</v>
      </c>
      <c r="N370" s="19">
        <f t="shared" si="123"/>
        <v>31791.68</v>
      </c>
      <c r="O370" s="19">
        <f t="shared" si="123"/>
        <v>78208.320000000007</v>
      </c>
      <c r="P370" s="2"/>
      <c r="Q370" s="5"/>
      <c r="R370" s="12"/>
      <c r="S370" s="12"/>
      <c r="T370" s="12"/>
      <c r="U370" s="12"/>
      <c r="V370"/>
      <c r="W370"/>
      <c r="X370"/>
      <c r="Y370"/>
      <c r="Z370"/>
      <c r="AA370"/>
      <c r="AB370"/>
      <c r="AC370"/>
      <c r="AD370"/>
      <c r="AE370"/>
      <c r="AF370"/>
      <c r="AG370"/>
      <c r="AH370"/>
      <c r="AI370"/>
      <c r="AJ370" s="12"/>
      <c r="AK370" s="12"/>
      <c r="AL370" s="12"/>
      <c r="AM370" s="12"/>
      <c r="AN370"/>
      <c r="AO370" s="12"/>
      <c r="AP370" s="12"/>
    </row>
    <row r="371" spans="1:42" ht="15" x14ac:dyDescent="0.25">
      <c r="A371" s="11" t="s">
        <v>95</v>
      </c>
      <c r="E371" s="8"/>
      <c r="F371" s="8"/>
      <c r="G371" s="15"/>
      <c r="H371" s="15"/>
      <c r="I371" s="15"/>
      <c r="J371" s="15"/>
      <c r="K371" s="15"/>
      <c r="L371" s="15"/>
      <c r="M371" s="15"/>
      <c r="N371" s="15"/>
      <c r="O371" s="15"/>
      <c r="P371" s="2"/>
      <c r="Q371" s="5"/>
      <c r="R371" s="12"/>
      <c r="S371" s="12"/>
      <c r="T371" s="12"/>
      <c r="U371" s="12"/>
      <c r="V371"/>
      <c r="W371"/>
      <c r="X371"/>
      <c r="Y371"/>
      <c r="Z371"/>
      <c r="AA371"/>
      <c r="AB371"/>
      <c r="AC371"/>
      <c r="AD371"/>
      <c r="AE371"/>
      <c r="AF371"/>
      <c r="AG371"/>
      <c r="AH371"/>
      <c r="AI371"/>
      <c r="AJ371" s="12"/>
      <c r="AK371" s="12"/>
      <c r="AL371" s="12"/>
      <c r="AM371" s="12"/>
      <c r="AN371"/>
      <c r="AO371" s="12"/>
      <c r="AP371" s="12"/>
    </row>
    <row r="372" spans="1:42" ht="15" x14ac:dyDescent="0.25">
      <c r="A372" s="21" t="s">
        <v>309</v>
      </c>
      <c r="B372" s="21" t="s">
        <v>320</v>
      </c>
      <c r="C372" s="21" t="s">
        <v>310</v>
      </c>
      <c r="D372" s="21" t="s">
        <v>311</v>
      </c>
      <c r="E372" s="21" t="s">
        <v>312</v>
      </c>
      <c r="F372" s="21" t="s">
        <v>313</v>
      </c>
      <c r="G372" s="22" t="s">
        <v>314</v>
      </c>
      <c r="H372" s="22" t="s">
        <v>315</v>
      </c>
      <c r="I372" s="22" t="s">
        <v>316</v>
      </c>
      <c r="J372" s="22" t="s">
        <v>0</v>
      </c>
      <c r="K372" s="22" t="s">
        <v>1</v>
      </c>
      <c r="L372" s="22" t="s">
        <v>2</v>
      </c>
      <c r="M372" s="22" t="s">
        <v>317</v>
      </c>
      <c r="N372" s="22" t="s">
        <v>318</v>
      </c>
      <c r="O372" s="22" t="s">
        <v>319</v>
      </c>
      <c r="P372" s="2"/>
      <c r="Q372" s="5"/>
      <c r="R372" s="12"/>
      <c r="S372" s="12"/>
      <c r="T372" s="12"/>
      <c r="U372" s="12"/>
      <c r="V372"/>
      <c r="W372"/>
      <c r="X372"/>
      <c r="Y372"/>
      <c r="Z372"/>
      <c r="AA372"/>
      <c r="AB372"/>
      <c r="AC372"/>
      <c r="AD372"/>
      <c r="AE372"/>
      <c r="AF372"/>
      <c r="AG372"/>
      <c r="AH372"/>
      <c r="AI372"/>
      <c r="AJ372" s="12"/>
      <c r="AK372" s="12"/>
      <c r="AL372" s="12"/>
      <c r="AM372" s="12"/>
      <c r="AN372"/>
      <c r="AO372" s="12"/>
      <c r="AP372" s="12"/>
    </row>
    <row r="373" spans="1:42" ht="15" x14ac:dyDescent="0.25">
      <c r="A373" s="5" t="s">
        <v>96</v>
      </c>
      <c r="B373" s="5" t="s">
        <v>97</v>
      </c>
      <c r="C373" s="5" t="s">
        <v>255</v>
      </c>
      <c r="D373" s="5" t="s">
        <v>253</v>
      </c>
      <c r="E373" s="8">
        <v>45717</v>
      </c>
      <c r="F373" s="8">
        <v>45901</v>
      </c>
      <c r="G373" s="15">
        <v>90000</v>
      </c>
      <c r="H373" s="15">
        <v>0</v>
      </c>
      <c r="I373" s="15">
        <f t="shared" ref="I373:I379" si="124">+G373+H373</f>
        <v>90000</v>
      </c>
      <c r="J373" s="15">
        <f>+VLOOKUP(A373,'[1]REPORTE NOMINA PERSONAL TEM (2)'!A$2:K$277,8,0)</f>
        <v>2583</v>
      </c>
      <c r="K373" s="15">
        <f>+VLOOKUP(A373,'[1]REPORTE NOMINA PERSONAL TEM (2)'!A$1:K$277,9,0)</f>
        <v>9324.25</v>
      </c>
      <c r="L373" s="15">
        <f>+VLOOKUP(A373,'[1]REPORTE NOMINA PERSONAL TEM (2)'!A$2:K$277,10,0)</f>
        <v>2736</v>
      </c>
      <c r="M373" s="15">
        <f>+VLOOKUP(A373,'[1]REPORTE NOMINA PERSONAL TEM (2)'!$A$1:$K$277,11,0)</f>
        <v>4302.42</v>
      </c>
      <c r="N373" s="15">
        <f t="shared" ref="N373:N379" si="125">+J373+K373+M373+L373</f>
        <v>18945.669999999998</v>
      </c>
      <c r="O373" s="15">
        <f t="shared" ref="O373:O379" si="126">+I373-N373</f>
        <v>71054.33</v>
      </c>
      <c r="P373" s="5"/>
      <c r="Q373" s="5"/>
      <c r="R373" s="12"/>
      <c r="S373" s="12"/>
      <c r="T373" s="12"/>
      <c r="U373" s="12"/>
      <c r="V373"/>
      <c r="W373"/>
      <c r="X373"/>
      <c r="Y373"/>
      <c r="Z373"/>
      <c r="AA373"/>
      <c r="AB373"/>
      <c r="AC373"/>
      <c r="AD373"/>
      <c r="AE373"/>
      <c r="AF373"/>
      <c r="AG373"/>
      <c r="AH373"/>
      <c r="AI373" s="12"/>
      <c r="AJ373" s="12"/>
      <c r="AK373" s="12"/>
      <c r="AL373" s="12"/>
      <c r="AM373" s="12"/>
      <c r="AN373"/>
      <c r="AO373" s="12"/>
      <c r="AP373" s="12"/>
    </row>
    <row r="374" spans="1:42" ht="15" x14ac:dyDescent="0.25">
      <c r="A374" s="5" t="s">
        <v>101</v>
      </c>
      <c r="B374" s="5" t="s">
        <v>6</v>
      </c>
      <c r="C374" s="5" t="s">
        <v>255</v>
      </c>
      <c r="D374" s="5" t="s">
        <v>254</v>
      </c>
      <c r="E374" s="8">
        <v>45717</v>
      </c>
      <c r="F374" s="8">
        <v>45901</v>
      </c>
      <c r="G374" s="15">
        <v>50000</v>
      </c>
      <c r="H374" s="15">
        <v>0</v>
      </c>
      <c r="I374" s="15">
        <f t="shared" si="124"/>
        <v>50000</v>
      </c>
      <c r="J374" s="15">
        <f>+VLOOKUP(A374,'[1]REPORTE NOMINA PERSONAL TEM (2)'!A$2:K$277,8,0)</f>
        <v>1435</v>
      </c>
      <c r="K374" s="15">
        <f>+VLOOKUP(A374,'[1]REPORTE NOMINA PERSONAL TEM (2)'!A$1:K$277,9,0)</f>
        <v>1596.68</v>
      </c>
      <c r="L374" s="15">
        <f>+VLOOKUP(A374,'[1]REPORTE NOMINA PERSONAL TEM (2)'!A$2:K$277,10,0)</f>
        <v>1520</v>
      </c>
      <c r="M374" s="15">
        <f>+VLOOKUP(A374,'[1]REPORTE NOMINA PERSONAL TEM (2)'!$A$1:$K$277,11,0)</f>
        <v>14644.31</v>
      </c>
      <c r="N374" s="15">
        <f t="shared" si="125"/>
        <v>19195.989999999998</v>
      </c>
      <c r="O374" s="15">
        <f t="shared" si="126"/>
        <v>30804.010000000002</v>
      </c>
      <c r="P374" s="5"/>
      <c r="Q374" s="5"/>
      <c r="R374" s="12"/>
      <c r="S374" s="12"/>
      <c r="T374" s="12"/>
      <c r="U374" s="12"/>
      <c r="V374"/>
      <c r="W374"/>
      <c r="X374"/>
      <c r="Y374"/>
      <c r="Z374"/>
      <c r="AA374"/>
      <c r="AB374"/>
      <c r="AC374"/>
      <c r="AD374"/>
      <c r="AE374"/>
      <c r="AF374"/>
      <c r="AG374"/>
      <c r="AH374"/>
      <c r="AI374"/>
      <c r="AJ374" s="12"/>
      <c r="AK374" s="12"/>
      <c r="AL374"/>
      <c r="AM374" s="12"/>
      <c r="AN374"/>
      <c r="AO374" s="12"/>
      <c r="AP374" s="12"/>
    </row>
    <row r="375" spans="1:42" ht="15" x14ac:dyDescent="0.25">
      <c r="A375" s="5" t="s">
        <v>100</v>
      </c>
      <c r="B375" s="5" t="s">
        <v>6</v>
      </c>
      <c r="C375" s="5" t="s">
        <v>255</v>
      </c>
      <c r="D375" s="5" t="s">
        <v>254</v>
      </c>
      <c r="E375" s="8">
        <v>45809</v>
      </c>
      <c r="F375" s="8">
        <v>45992</v>
      </c>
      <c r="G375" s="15">
        <v>50000</v>
      </c>
      <c r="H375" s="15">
        <v>0</v>
      </c>
      <c r="I375" s="15">
        <f t="shared" si="124"/>
        <v>50000</v>
      </c>
      <c r="J375" s="15">
        <f>+VLOOKUP(A375,'[1]REPORTE NOMINA PERSONAL TEM (2)'!A$2:K$277,8,0)</f>
        <v>1435</v>
      </c>
      <c r="K375" s="15">
        <f>+VLOOKUP(A375,'[1]REPORTE NOMINA PERSONAL TEM (2)'!A$1:K$277,9,0)</f>
        <v>1854</v>
      </c>
      <c r="L375" s="15">
        <f>+VLOOKUP(A375,'[1]REPORTE NOMINA PERSONAL TEM (2)'!A$2:K$277,10,0)</f>
        <v>1520</v>
      </c>
      <c r="M375" s="15">
        <f>+VLOOKUP(A375,'[1]REPORTE NOMINA PERSONAL TEM (2)'!$A$1:$K$277,11,0)</f>
        <v>25</v>
      </c>
      <c r="N375" s="15">
        <f t="shared" si="125"/>
        <v>4834</v>
      </c>
      <c r="O375" s="15">
        <f t="shared" si="126"/>
        <v>45166</v>
      </c>
      <c r="P375" s="5"/>
      <c r="Q375" s="5"/>
      <c r="R375" s="12"/>
      <c r="S375" s="12"/>
      <c r="T375" s="12"/>
      <c r="U375" s="12"/>
      <c r="V375"/>
      <c r="W375"/>
      <c r="X375"/>
      <c r="Y375"/>
      <c r="Z375"/>
      <c r="AA375"/>
      <c r="AB375"/>
      <c r="AC375"/>
      <c r="AD375"/>
      <c r="AE375"/>
      <c r="AF375"/>
      <c r="AG375"/>
      <c r="AH375"/>
      <c r="AI375"/>
      <c r="AJ375" s="12"/>
      <c r="AK375" s="12"/>
      <c r="AL375" s="12"/>
      <c r="AM375" s="12"/>
      <c r="AN375"/>
      <c r="AO375" s="12"/>
      <c r="AP375" s="12"/>
    </row>
    <row r="376" spans="1:42" ht="15" x14ac:dyDescent="0.25">
      <c r="A376" s="5" t="s">
        <v>98</v>
      </c>
      <c r="B376" s="5" t="s">
        <v>6</v>
      </c>
      <c r="C376" s="5" t="s">
        <v>255</v>
      </c>
      <c r="D376" s="5" t="s">
        <v>254</v>
      </c>
      <c r="E376" s="8">
        <v>45809</v>
      </c>
      <c r="F376" s="8">
        <v>45992</v>
      </c>
      <c r="G376" s="15">
        <v>50000</v>
      </c>
      <c r="H376" s="15">
        <v>0</v>
      </c>
      <c r="I376" s="15">
        <f t="shared" si="124"/>
        <v>50000</v>
      </c>
      <c r="J376" s="15">
        <f>+VLOOKUP(A376,'[1]REPORTE NOMINA PERSONAL TEM (2)'!A$2:K$277,8,0)</f>
        <v>1435</v>
      </c>
      <c r="K376" s="15">
        <f>+VLOOKUP(A376,'[1]REPORTE NOMINA PERSONAL TEM (2)'!A$1:K$277,9,0)</f>
        <v>1854</v>
      </c>
      <c r="L376" s="15">
        <f>+VLOOKUP(A376,'[1]REPORTE NOMINA PERSONAL TEM (2)'!A$2:K$277,10,0)</f>
        <v>1520</v>
      </c>
      <c r="M376" s="15">
        <f>+VLOOKUP(A376,'[1]REPORTE NOMINA PERSONAL TEM (2)'!$A$1:$K$277,11,0)</f>
        <v>25</v>
      </c>
      <c r="N376" s="15">
        <f t="shared" si="125"/>
        <v>4834</v>
      </c>
      <c r="O376" s="15">
        <f t="shared" si="126"/>
        <v>45166</v>
      </c>
      <c r="P376" s="5"/>
      <c r="Q376" s="5"/>
      <c r="R376" s="12"/>
      <c r="S376" s="12"/>
      <c r="T376" s="12"/>
      <c r="U376" s="12"/>
      <c r="V376"/>
      <c r="W376"/>
      <c r="X376"/>
      <c r="Y376"/>
      <c r="Z376"/>
      <c r="AA376"/>
      <c r="AB376"/>
      <c r="AC376"/>
      <c r="AD376"/>
      <c r="AE376"/>
      <c r="AF376"/>
      <c r="AG376"/>
      <c r="AH376"/>
      <c r="AI376"/>
      <c r="AJ376" s="12"/>
      <c r="AK376" s="12"/>
      <c r="AL376" s="12"/>
      <c r="AM376" s="12"/>
      <c r="AN376"/>
      <c r="AO376" s="12"/>
      <c r="AP376" s="12"/>
    </row>
    <row r="377" spans="1:42" ht="15" x14ac:dyDescent="0.25">
      <c r="A377" s="5" t="s">
        <v>99</v>
      </c>
      <c r="B377" s="5" t="s">
        <v>6</v>
      </c>
      <c r="C377" s="5" t="s">
        <v>255</v>
      </c>
      <c r="D377" s="5" t="s">
        <v>254</v>
      </c>
      <c r="E377" s="8">
        <v>45809</v>
      </c>
      <c r="F377" s="8">
        <v>45992</v>
      </c>
      <c r="G377" s="15">
        <v>50000</v>
      </c>
      <c r="H377" s="15">
        <v>0</v>
      </c>
      <c r="I377" s="15">
        <f t="shared" si="124"/>
        <v>50000</v>
      </c>
      <c r="J377" s="15">
        <f>+VLOOKUP(A377,'[1]REPORTE NOMINA PERSONAL TEM (2)'!A$2:K$277,8,0)</f>
        <v>1435</v>
      </c>
      <c r="K377" s="15">
        <f>+VLOOKUP(A377,'[1]REPORTE NOMINA PERSONAL TEM (2)'!A$1:K$277,9,0)</f>
        <v>1854</v>
      </c>
      <c r="L377" s="15">
        <f>+VLOOKUP(A377,'[1]REPORTE NOMINA PERSONAL TEM (2)'!A$2:K$277,10,0)</f>
        <v>1520</v>
      </c>
      <c r="M377" s="15">
        <f>+VLOOKUP(A377,'[1]REPORTE NOMINA PERSONAL TEM (2)'!$A$1:$K$277,11,0)</f>
        <v>25</v>
      </c>
      <c r="N377" s="15">
        <f t="shared" si="125"/>
        <v>4834</v>
      </c>
      <c r="O377" s="15">
        <f t="shared" si="126"/>
        <v>45166</v>
      </c>
      <c r="P377" s="5"/>
      <c r="Q377" s="5"/>
      <c r="R377" s="12"/>
      <c r="S377" s="12"/>
      <c r="T377" s="12"/>
      <c r="U377" s="12"/>
      <c r="V377"/>
      <c r="W377"/>
      <c r="X377"/>
      <c r="Y377"/>
      <c r="Z377"/>
      <c r="AA377"/>
      <c r="AB377"/>
      <c r="AC377"/>
      <c r="AD377"/>
      <c r="AE377"/>
      <c r="AF377"/>
      <c r="AG377"/>
      <c r="AH377"/>
      <c r="AI377" s="12"/>
      <c r="AJ377" s="12"/>
      <c r="AK377" s="12"/>
      <c r="AL377" s="12"/>
      <c r="AM377" s="12"/>
      <c r="AN377" s="12"/>
      <c r="AO377" s="12"/>
      <c r="AP377" s="12"/>
    </row>
    <row r="378" spans="1:42" s="3" customFormat="1" ht="15" x14ac:dyDescent="0.25">
      <c r="A378" s="10" t="s">
        <v>102</v>
      </c>
      <c r="B378" s="10" t="s">
        <v>13</v>
      </c>
      <c r="C378" s="10" t="s">
        <v>255</v>
      </c>
      <c r="D378" s="10" t="s">
        <v>254</v>
      </c>
      <c r="E378" s="9">
        <v>45870</v>
      </c>
      <c r="F378" s="9">
        <v>46054</v>
      </c>
      <c r="G378" s="15">
        <v>76000</v>
      </c>
      <c r="H378" s="15">
        <v>0</v>
      </c>
      <c r="I378" s="15">
        <f>+G378+H378</f>
        <v>76000</v>
      </c>
      <c r="J378" s="15">
        <f>+VLOOKUP(A378,'[1]REPORTE NOMINA PERSONAL TEM (2)'!A$2:K$277,8,0)</f>
        <v>2181.1999999999998</v>
      </c>
      <c r="K378" s="15">
        <f>+VLOOKUP(A378,'[1]REPORTE NOMINA PERSONAL TEM (2)'!A$1:K$277,9,0)</f>
        <v>6497.56</v>
      </c>
      <c r="L378" s="15">
        <f>+VLOOKUP(A378,'[1]REPORTE NOMINA PERSONAL TEM (2)'!A$2:K$277,10,0)</f>
        <v>2310.4</v>
      </c>
      <c r="M378" s="15">
        <f>+VLOOKUP(A378,'[1]REPORTE NOMINA PERSONAL TEM (2)'!$A$1:$K$277,11,0)</f>
        <v>25</v>
      </c>
      <c r="N378" s="15">
        <f t="shared" si="125"/>
        <v>11014.16</v>
      </c>
      <c r="O378" s="15">
        <f t="shared" si="126"/>
        <v>64985.84</v>
      </c>
      <c r="P378" s="10"/>
      <c r="Q378" s="10"/>
      <c r="R378" s="27"/>
      <c r="S378" s="27"/>
      <c r="T378" s="27"/>
      <c r="U378" s="27"/>
      <c r="V378" s="23"/>
      <c r="W378" s="23"/>
      <c r="X378" s="23"/>
      <c r="Y378" s="23"/>
      <c r="Z378" s="23"/>
      <c r="AA378" s="23"/>
      <c r="AB378" s="23"/>
      <c r="AC378" s="23"/>
      <c r="AD378" s="23"/>
      <c r="AE378" s="23"/>
      <c r="AF378" s="23"/>
      <c r="AG378" s="23"/>
      <c r="AH378" s="23"/>
      <c r="AI378" s="27"/>
      <c r="AJ378" s="27"/>
      <c r="AK378" s="27"/>
      <c r="AL378" s="27"/>
      <c r="AM378" s="27"/>
      <c r="AN378" s="23"/>
      <c r="AO378" s="27"/>
      <c r="AP378" s="27"/>
    </row>
    <row r="379" spans="1:42" ht="15" x14ac:dyDescent="0.25">
      <c r="A379" s="5" t="s">
        <v>388</v>
      </c>
      <c r="B379" s="5" t="s">
        <v>16</v>
      </c>
      <c r="C379" s="5" t="s">
        <v>255</v>
      </c>
      <c r="D379" s="5" t="s">
        <v>253</v>
      </c>
      <c r="E379" s="8">
        <v>45748</v>
      </c>
      <c r="F379" s="8">
        <v>45931</v>
      </c>
      <c r="G379" s="15">
        <v>55000</v>
      </c>
      <c r="H379" s="15">
        <v>0</v>
      </c>
      <c r="I379" s="15">
        <f t="shared" si="124"/>
        <v>55000</v>
      </c>
      <c r="J379" s="15">
        <f>+VLOOKUP(A379,'[1]REPORTE NOMINA PERSONAL TEM (2)'!A$2:K$277,8,0)</f>
        <v>1578.5</v>
      </c>
      <c r="K379" s="15">
        <f>+VLOOKUP(A379,'[1]REPORTE NOMINA PERSONAL TEM (2)'!A$1:K$277,9,0)</f>
        <v>2559.6799999999998</v>
      </c>
      <c r="L379" s="15">
        <f>+VLOOKUP(A379,'[1]REPORTE NOMINA PERSONAL TEM (2)'!A$2:K$277,10,0)</f>
        <v>1672</v>
      </c>
      <c r="M379" s="15">
        <f>+VLOOKUP(A379,'[1]REPORTE NOMINA PERSONAL TEM (2)'!$A$1:$K$277,11,0)</f>
        <v>1946.47</v>
      </c>
      <c r="N379" s="15">
        <f t="shared" si="125"/>
        <v>7756.6500000000005</v>
      </c>
      <c r="O379" s="15">
        <f t="shared" si="126"/>
        <v>47243.35</v>
      </c>
      <c r="P379" s="5"/>
      <c r="Q379" s="5"/>
      <c r="R379" s="12"/>
      <c r="S379" s="12"/>
      <c r="T379" s="12"/>
      <c r="U379" s="12"/>
      <c r="V379"/>
      <c r="W379"/>
      <c r="X379"/>
      <c r="Y379"/>
      <c r="Z379"/>
      <c r="AA379"/>
      <c r="AB379"/>
      <c r="AC379"/>
      <c r="AD379"/>
      <c r="AE379"/>
      <c r="AF379"/>
      <c r="AG379"/>
      <c r="AH379"/>
      <c r="AI379" s="12"/>
      <c r="AJ379" s="12"/>
      <c r="AK379" s="12"/>
      <c r="AL379"/>
      <c r="AM379" s="12"/>
      <c r="AN379"/>
      <c r="AO379" s="12"/>
      <c r="AP379" s="12"/>
    </row>
    <row r="380" spans="1:42" ht="15.75" thickBot="1" x14ac:dyDescent="0.3">
      <c r="D380" s="24">
        <v>7</v>
      </c>
      <c r="E380" s="19"/>
      <c r="F380" s="19"/>
      <c r="G380" s="19">
        <f>SUM(G373:G379)</f>
        <v>421000</v>
      </c>
      <c r="H380" s="19">
        <f t="shared" ref="H380:O380" si="127">SUM(H373:H379)</f>
        <v>0</v>
      </c>
      <c r="I380" s="19">
        <f t="shared" si="127"/>
        <v>421000</v>
      </c>
      <c r="J380" s="19">
        <f t="shared" si="127"/>
        <v>12082.7</v>
      </c>
      <c r="K380" s="19">
        <f t="shared" si="127"/>
        <v>25540.170000000002</v>
      </c>
      <c r="L380" s="19">
        <f t="shared" si="127"/>
        <v>12798.4</v>
      </c>
      <c r="M380" s="19">
        <f t="shared" si="127"/>
        <v>20993.200000000001</v>
      </c>
      <c r="N380" s="19">
        <f t="shared" si="127"/>
        <v>71414.469999999987</v>
      </c>
      <c r="O380" s="19">
        <f t="shared" si="127"/>
        <v>349585.52999999997</v>
      </c>
      <c r="P380" s="2"/>
      <c r="Q380" s="5"/>
      <c r="R380" s="12"/>
      <c r="S380" s="12"/>
      <c r="T380" s="12"/>
      <c r="U380" s="12"/>
      <c r="V380"/>
      <c r="W380"/>
      <c r="X380"/>
      <c r="Y380"/>
      <c r="Z380"/>
      <c r="AA380"/>
      <c r="AB380"/>
      <c r="AC380"/>
      <c r="AD380"/>
      <c r="AE380"/>
      <c r="AF380"/>
      <c r="AG380"/>
      <c r="AH380"/>
      <c r="AI380" s="12"/>
      <c r="AJ380" s="12"/>
      <c r="AK380" s="12"/>
      <c r="AL380"/>
      <c r="AM380" s="12"/>
      <c r="AN380" s="12"/>
      <c r="AO380" s="12"/>
      <c r="AP380" s="12"/>
    </row>
    <row r="381" spans="1:42" ht="15" x14ac:dyDescent="0.25">
      <c r="E381" s="8"/>
      <c r="F381" s="8"/>
      <c r="G381" s="15"/>
      <c r="H381" s="15"/>
      <c r="I381" s="15"/>
      <c r="J381" s="15"/>
      <c r="K381" s="15"/>
      <c r="L381" s="15"/>
      <c r="M381" s="15"/>
      <c r="N381" s="15"/>
      <c r="O381" s="15"/>
      <c r="P381" s="2"/>
      <c r="Q381" s="5"/>
      <c r="R381" s="12"/>
      <c r="S381" s="12"/>
      <c r="T381" s="12"/>
      <c r="U381" s="12"/>
      <c r="V381"/>
      <c r="W381"/>
      <c r="X381"/>
      <c r="Y381"/>
      <c r="Z381"/>
      <c r="AA381"/>
      <c r="AB381"/>
      <c r="AC381"/>
      <c r="AD381"/>
      <c r="AE381"/>
      <c r="AF381"/>
      <c r="AG381"/>
      <c r="AH381"/>
      <c r="AI381" s="12"/>
      <c r="AJ381" s="12"/>
      <c r="AK381" s="12"/>
      <c r="AL381"/>
      <c r="AM381" s="12"/>
      <c r="AN381" s="12"/>
      <c r="AO381" s="12"/>
      <c r="AP381" s="12"/>
    </row>
    <row r="382" spans="1:42" ht="15" x14ac:dyDescent="0.25">
      <c r="E382" s="8"/>
      <c r="F382" s="8"/>
      <c r="G382" s="15"/>
      <c r="H382" s="15"/>
      <c r="I382" s="15"/>
      <c r="J382" s="15"/>
      <c r="K382" s="15"/>
      <c r="L382" s="15"/>
      <c r="M382" s="15"/>
      <c r="N382" s="15"/>
      <c r="O382" s="15"/>
      <c r="P382" s="2"/>
      <c r="Q382" s="5"/>
      <c r="R382" s="12"/>
      <c r="S382" s="12"/>
      <c r="T382" s="12"/>
      <c r="U382" s="12"/>
      <c r="V382"/>
      <c r="W382"/>
      <c r="X382"/>
      <c r="Y382"/>
      <c r="Z382"/>
      <c r="AA382"/>
      <c r="AB382"/>
      <c r="AC382"/>
      <c r="AD382"/>
      <c r="AE382"/>
      <c r="AF382"/>
      <c r="AG382"/>
      <c r="AH382"/>
      <c r="AI382" s="12"/>
      <c r="AJ382" s="12"/>
      <c r="AK382" s="12"/>
      <c r="AL382"/>
      <c r="AM382" s="12"/>
      <c r="AN382" s="12"/>
      <c r="AO382" s="12"/>
      <c r="AP382" s="12"/>
    </row>
    <row r="383" spans="1:42" ht="15" x14ac:dyDescent="0.25">
      <c r="A383" s="11" t="s">
        <v>123</v>
      </c>
      <c r="E383" s="8"/>
      <c r="F383" s="8"/>
      <c r="G383" s="15"/>
      <c r="H383" s="15"/>
      <c r="I383" s="15"/>
      <c r="J383" s="15"/>
      <c r="K383" s="15"/>
      <c r="L383" s="15"/>
      <c r="M383" s="15"/>
      <c r="N383" s="15"/>
      <c r="O383" s="15"/>
      <c r="P383" s="2"/>
      <c r="Q383" s="5"/>
      <c r="R383" s="12"/>
      <c r="S383" s="12"/>
      <c r="T383" s="12"/>
      <c r="U383" s="12"/>
      <c r="V383"/>
      <c r="W383"/>
      <c r="X383"/>
      <c r="Y383"/>
      <c r="Z383"/>
      <c r="AA383"/>
      <c r="AB383"/>
      <c r="AC383"/>
      <c r="AD383"/>
      <c r="AE383"/>
      <c r="AF383"/>
      <c r="AG383"/>
      <c r="AH383"/>
      <c r="AI383"/>
      <c r="AJ383" s="12"/>
      <c r="AK383" s="12"/>
      <c r="AL383"/>
      <c r="AM383" s="12"/>
      <c r="AN383" s="12"/>
      <c r="AO383" s="12"/>
      <c r="AP383" s="12"/>
    </row>
    <row r="384" spans="1:42" ht="15" x14ac:dyDescent="0.25">
      <c r="A384" s="21" t="s">
        <v>309</v>
      </c>
      <c r="B384" s="21" t="s">
        <v>320</v>
      </c>
      <c r="C384" s="21" t="s">
        <v>310</v>
      </c>
      <c r="D384" s="21" t="s">
        <v>311</v>
      </c>
      <c r="E384" s="21" t="s">
        <v>312</v>
      </c>
      <c r="F384" s="21" t="s">
        <v>313</v>
      </c>
      <c r="G384" s="22" t="s">
        <v>314</v>
      </c>
      <c r="H384" s="22" t="s">
        <v>315</v>
      </c>
      <c r="I384" s="22" t="s">
        <v>316</v>
      </c>
      <c r="J384" s="22" t="s">
        <v>0</v>
      </c>
      <c r="K384" s="22" t="s">
        <v>1</v>
      </c>
      <c r="L384" s="22" t="s">
        <v>2</v>
      </c>
      <c r="M384" s="22" t="s">
        <v>317</v>
      </c>
      <c r="N384" s="22" t="s">
        <v>318</v>
      </c>
      <c r="O384" s="22" t="s">
        <v>319</v>
      </c>
      <c r="P384" s="2"/>
      <c r="Q384" s="5"/>
      <c r="R384" s="12"/>
      <c r="S384" s="12"/>
      <c r="T384" s="12"/>
      <c r="U384" s="12"/>
      <c r="V384"/>
      <c r="W384"/>
      <c r="X384"/>
      <c r="Y384"/>
      <c r="Z384"/>
      <c r="AA384"/>
      <c r="AB384"/>
      <c r="AC384"/>
      <c r="AD384"/>
      <c r="AE384"/>
      <c r="AF384"/>
      <c r="AG384"/>
      <c r="AH384"/>
      <c r="AI384"/>
      <c r="AJ384" s="12"/>
      <c r="AK384" s="12"/>
      <c r="AL384"/>
      <c r="AM384" s="12"/>
      <c r="AN384" s="12"/>
      <c r="AO384" s="12"/>
      <c r="AP384" s="12"/>
    </row>
    <row r="385" spans="1:42" ht="15" x14ac:dyDescent="0.25">
      <c r="A385" s="5" t="s">
        <v>124</v>
      </c>
      <c r="B385" s="5" t="s">
        <v>29</v>
      </c>
      <c r="C385" s="5" t="s">
        <v>255</v>
      </c>
      <c r="D385" s="5" t="s">
        <v>253</v>
      </c>
      <c r="E385" s="8">
        <v>45839</v>
      </c>
      <c r="F385" s="8">
        <v>46023</v>
      </c>
      <c r="G385" s="15">
        <v>70000</v>
      </c>
      <c r="H385" s="15">
        <v>0</v>
      </c>
      <c r="I385" s="15">
        <f t="shared" ref="I385:I388" si="128">+G385+H385</f>
        <v>70000</v>
      </c>
      <c r="J385" s="15">
        <f>+VLOOKUP(A385,'[1]REPORTE NOMINA PERSONAL TEM (2)'!A$2:K$277,8,0)</f>
        <v>2009</v>
      </c>
      <c r="K385" s="15">
        <f>+VLOOKUP(A385,'[1]REPORTE NOMINA PERSONAL TEM (2)'!A$1:K$277,9,0)</f>
        <v>5025.38</v>
      </c>
      <c r="L385" s="15">
        <f>+VLOOKUP(A385,'[1]REPORTE NOMINA PERSONAL TEM (2)'!A$2:K$277,10,0)</f>
        <v>2128</v>
      </c>
      <c r="M385" s="15">
        <f>+VLOOKUP(A385,'[1]REPORTE NOMINA PERSONAL TEM (2)'!$A$1:$K$277,11,0)</f>
        <v>1740.46</v>
      </c>
      <c r="N385" s="15">
        <f t="shared" ref="N385:N388" si="129">+J385+K385+M385+L385</f>
        <v>10902.84</v>
      </c>
      <c r="O385" s="15">
        <f t="shared" ref="O385:O388" si="130">+I385-N385</f>
        <v>59097.16</v>
      </c>
      <c r="P385" s="5"/>
      <c r="Q385" s="5"/>
      <c r="R385" s="12"/>
      <c r="S385" s="12"/>
      <c r="T385" s="12"/>
      <c r="U385" s="12"/>
      <c r="V385"/>
      <c r="W385"/>
      <c r="X385"/>
      <c r="Y385"/>
      <c r="Z385"/>
      <c r="AA385"/>
      <c r="AB385"/>
      <c r="AC385"/>
      <c r="AD385"/>
      <c r="AE385"/>
      <c r="AF385"/>
      <c r="AG385"/>
      <c r="AH385"/>
      <c r="AI385"/>
      <c r="AJ385" s="12"/>
      <c r="AK385" s="12"/>
      <c r="AL385"/>
      <c r="AM385" s="12"/>
      <c r="AN385" s="12"/>
      <c r="AO385" s="12"/>
      <c r="AP385" s="12"/>
    </row>
    <row r="386" spans="1:42" ht="15" x14ac:dyDescent="0.25">
      <c r="A386" s="5" t="s">
        <v>297</v>
      </c>
      <c r="B386" s="5" t="s">
        <v>6</v>
      </c>
      <c r="C386" s="5" t="s">
        <v>255</v>
      </c>
      <c r="D386" s="5" t="s">
        <v>253</v>
      </c>
      <c r="E386" s="8">
        <v>45809</v>
      </c>
      <c r="F386" s="8">
        <v>45992</v>
      </c>
      <c r="G386" s="15">
        <v>50000</v>
      </c>
      <c r="H386" s="15">
        <v>0</v>
      </c>
      <c r="I386" s="15">
        <f t="shared" si="128"/>
        <v>50000</v>
      </c>
      <c r="J386" s="15">
        <f>+VLOOKUP(A386,'[1]REPORTE NOMINA PERSONAL TEM (2)'!A$2:K$277,8,0)</f>
        <v>1435</v>
      </c>
      <c r="K386" s="15">
        <f>+VLOOKUP(A386,'[1]REPORTE NOMINA PERSONAL TEM (2)'!A$1:K$277,9,0)</f>
        <v>1854</v>
      </c>
      <c r="L386" s="15">
        <f>+VLOOKUP(A386,'[1]REPORTE NOMINA PERSONAL TEM (2)'!A$2:K$277,10,0)</f>
        <v>1520</v>
      </c>
      <c r="M386" s="15">
        <f>+VLOOKUP(A386,'[1]REPORTE NOMINA PERSONAL TEM (2)'!$A$1:$K$277,11,0)</f>
        <v>25</v>
      </c>
      <c r="N386" s="15">
        <f t="shared" si="129"/>
        <v>4834</v>
      </c>
      <c r="O386" s="15">
        <f t="shared" si="130"/>
        <v>45166</v>
      </c>
      <c r="P386" s="5"/>
      <c r="Q386" s="5"/>
      <c r="R386" s="12"/>
      <c r="S386" s="12"/>
      <c r="T386" s="12"/>
      <c r="U386" s="12"/>
      <c r="V386"/>
      <c r="W386"/>
      <c r="X386"/>
      <c r="Y386"/>
      <c r="Z386"/>
      <c r="AA386"/>
      <c r="AB386"/>
      <c r="AC386"/>
      <c r="AD386"/>
      <c r="AE386"/>
      <c r="AF386"/>
      <c r="AG386"/>
      <c r="AH386"/>
      <c r="AI386" s="12"/>
      <c r="AJ386" s="12"/>
      <c r="AK386" s="12"/>
      <c r="AL386" s="12"/>
      <c r="AM386" s="12"/>
      <c r="AN386" s="12"/>
      <c r="AO386" s="12"/>
      <c r="AP386" s="12"/>
    </row>
    <row r="387" spans="1:42" ht="15" x14ac:dyDescent="0.25">
      <c r="A387" s="5" t="s">
        <v>37</v>
      </c>
      <c r="B387" s="5" t="s">
        <v>16</v>
      </c>
      <c r="C387" s="5" t="s">
        <v>255</v>
      </c>
      <c r="D387" s="5" t="s">
        <v>253</v>
      </c>
      <c r="E387" s="8">
        <v>45778</v>
      </c>
      <c r="F387" s="8">
        <v>45962</v>
      </c>
      <c r="G387" s="15">
        <v>40000</v>
      </c>
      <c r="H387" s="15">
        <v>0</v>
      </c>
      <c r="I387" s="15">
        <f>+G387+H387</f>
        <v>40000</v>
      </c>
      <c r="J387" s="15">
        <f>+VLOOKUP(A387,'[1]REPORTE NOMINA PERSONAL TEM (2)'!A$2:K$277,8,0)</f>
        <v>1148</v>
      </c>
      <c r="K387" s="15">
        <f>+VLOOKUP(A387,'[1]REPORTE NOMINA PERSONAL TEM (2)'!A$1:K$277,9,0)</f>
        <v>442.65</v>
      </c>
      <c r="L387" s="15">
        <f>+VLOOKUP(A387,'[1]REPORTE NOMINA PERSONAL TEM (2)'!A$2:K$277,10,0)</f>
        <v>1216</v>
      </c>
      <c r="M387" s="15">
        <f>+VLOOKUP(A387,'[1]REPORTE NOMINA PERSONAL TEM (2)'!$A$1:$K$277,11,0)</f>
        <v>25</v>
      </c>
      <c r="N387" s="15">
        <f t="shared" si="129"/>
        <v>2831.65</v>
      </c>
      <c r="O387" s="15">
        <f t="shared" si="130"/>
        <v>37168.35</v>
      </c>
      <c r="P387" s="5"/>
      <c r="Q387" s="5"/>
      <c r="R387" s="12"/>
      <c r="S387" s="12"/>
      <c r="T387" s="12"/>
      <c r="U387" s="12"/>
      <c r="V387"/>
      <c r="W387"/>
      <c r="X387"/>
      <c r="Y387"/>
      <c r="Z387"/>
      <c r="AA387"/>
      <c r="AB387"/>
      <c r="AC387"/>
      <c r="AD387"/>
      <c r="AE387"/>
      <c r="AF387"/>
      <c r="AG387"/>
      <c r="AH387"/>
      <c r="AI387" s="12"/>
      <c r="AJ387" s="12"/>
      <c r="AK387"/>
      <c r="AL387"/>
      <c r="AM387"/>
      <c r="AN387"/>
      <c r="AO387" s="12"/>
      <c r="AP387" s="12"/>
    </row>
    <row r="388" spans="1:42" ht="15" x14ac:dyDescent="0.25">
      <c r="A388" s="5" t="s">
        <v>125</v>
      </c>
      <c r="B388" s="5" t="s">
        <v>16</v>
      </c>
      <c r="C388" s="5" t="s">
        <v>255</v>
      </c>
      <c r="D388" s="5" t="s">
        <v>253</v>
      </c>
      <c r="E388" s="8">
        <v>45809</v>
      </c>
      <c r="F388" s="8">
        <v>45992</v>
      </c>
      <c r="G388" s="15">
        <v>55000</v>
      </c>
      <c r="H388" s="15">
        <v>0</v>
      </c>
      <c r="I388" s="15">
        <f t="shared" si="128"/>
        <v>55000</v>
      </c>
      <c r="J388" s="15">
        <f>+VLOOKUP(A388,'[1]REPORTE NOMINA PERSONAL TEM (2)'!A$2:K$277,8,0)</f>
        <v>1578.5</v>
      </c>
      <c r="K388" s="15">
        <f>+VLOOKUP(A388,'[1]REPORTE NOMINA PERSONAL TEM (2)'!A$1:K$277,9,0)</f>
        <v>2302.36</v>
      </c>
      <c r="L388" s="15">
        <f>+VLOOKUP(A388,'[1]REPORTE NOMINA PERSONAL TEM (2)'!A$2:K$277,10,0)</f>
        <v>1672</v>
      </c>
      <c r="M388" s="15">
        <f>+VLOOKUP(A388,'[1]REPORTE NOMINA PERSONAL TEM (2)'!$A$1:$K$277,11,0)</f>
        <v>1740.46</v>
      </c>
      <c r="N388" s="15">
        <f t="shared" si="129"/>
        <v>7293.32</v>
      </c>
      <c r="O388" s="15">
        <f t="shared" si="130"/>
        <v>47706.68</v>
      </c>
      <c r="P388" s="5"/>
      <c r="Q388" s="5"/>
      <c r="R388" s="12"/>
      <c r="S388" s="12"/>
      <c r="T388" s="12"/>
      <c r="U388" s="12"/>
      <c r="V388"/>
      <c r="W388"/>
      <c r="X388"/>
      <c r="Y388"/>
      <c r="Z388"/>
      <c r="AA388"/>
      <c r="AB388"/>
      <c r="AC388"/>
      <c r="AD388"/>
      <c r="AE388"/>
      <c r="AF388"/>
      <c r="AG388"/>
      <c r="AH388"/>
      <c r="AI388" s="12"/>
      <c r="AJ388" s="12"/>
      <c r="AK388" s="12"/>
      <c r="AL388"/>
      <c r="AM388" s="12"/>
      <c r="AN388"/>
      <c r="AO388" s="12"/>
      <c r="AP388" s="12"/>
    </row>
    <row r="389" spans="1:42" ht="15.75" thickBot="1" x14ac:dyDescent="0.3">
      <c r="D389" s="24">
        <v>4</v>
      </c>
      <c r="E389" s="19"/>
      <c r="F389" s="19"/>
      <c r="G389" s="19">
        <f>SUM(G385:G388)</f>
        <v>215000</v>
      </c>
      <c r="H389" s="19">
        <f t="shared" ref="H389:O389" si="131">SUM(H385:H388)</f>
        <v>0</v>
      </c>
      <c r="I389" s="19">
        <f t="shared" si="131"/>
        <v>215000</v>
      </c>
      <c r="J389" s="19">
        <f t="shared" si="131"/>
        <v>6170.5</v>
      </c>
      <c r="K389" s="19">
        <f t="shared" si="131"/>
        <v>9624.39</v>
      </c>
      <c r="L389" s="19">
        <f t="shared" si="131"/>
        <v>6536</v>
      </c>
      <c r="M389" s="19">
        <f t="shared" si="131"/>
        <v>3530.92</v>
      </c>
      <c r="N389" s="19">
        <f t="shared" si="131"/>
        <v>25861.81</v>
      </c>
      <c r="O389" s="19">
        <f t="shared" si="131"/>
        <v>189138.19</v>
      </c>
      <c r="P389" s="5"/>
      <c r="Q389" s="5"/>
      <c r="R389" s="12"/>
      <c r="S389" s="12"/>
      <c r="T389" s="12"/>
      <c r="U389" s="12"/>
      <c r="V389"/>
      <c r="W389"/>
      <c r="X389"/>
      <c r="Y389"/>
      <c r="Z389"/>
      <c r="AA389"/>
      <c r="AB389"/>
      <c r="AC389"/>
      <c r="AD389"/>
      <c r="AE389"/>
      <c r="AF389"/>
      <c r="AG389"/>
      <c r="AH389"/>
      <c r="AI389" s="12"/>
      <c r="AJ389" s="12"/>
      <c r="AK389" s="12"/>
      <c r="AL389"/>
      <c r="AM389" s="12"/>
      <c r="AN389"/>
      <c r="AO389" s="12"/>
      <c r="AP389" s="12"/>
    </row>
    <row r="390" spans="1:42" ht="15" x14ac:dyDescent="0.25">
      <c r="A390" s="11" t="s">
        <v>76</v>
      </c>
      <c r="E390" s="8"/>
      <c r="F390" s="8"/>
      <c r="G390" s="15"/>
      <c r="H390" s="15"/>
      <c r="I390" s="15"/>
      <c r="J390" s="15"/>
      <c r="K390" s="15"/>
      <c r="L390" s="15"/>
      <c r="M390" s="15"/>
      <c r="N390" s="15"/>
      <c r="O390" s="15"/>
      <c r="P390" s="5"/>
      <c r="Q390" s="5"/>
      <c r="R390" s="12"/>
      <c r="S390" s="12"/>
      <c r="T390" s="12"/>
      <c r="U390" s="12"/>
      <c r="V390"/>
      <c r="W390"/>
      <c r="X390"/>
      <c r="Y390"/>
      <c r="Z390"/>
      <c r="AA390"/>
      <c r="AB390"/>
      <c r="AC390"/>
      <c r="AD390"/>
      <c r="AE390"/>
      <c r="AF390"/>
      <c r="AG390"/>
      <c r="AH390"/>
      <c r="AI390" s="12"/>
      <c r="AJ390" s="12"/>
      <c r="AK390" s="12"/>
      <c r="AL390"/>
      <c r="AM390" s="12"/>
      <c r="AN390"/>
      <c r="AO390" s="12"/>
      <c r="AP390" s="12"/>
    </row>
    <row r="391" spans="1:42" ht="15" x14ac:dyDescent="0.25">
      <c r="A391" s="21" t="s">
        <v>309</v>
      </c>
      <c r="B391" s="21" t="s">
        <v>320</v>
      </c>
      <c r="C391" s="21" t="s">
        <v>310</v>
      </c>
      <c r="D391" s="21" t="s">
        <v>311</v>
      </c>
      <c r="E391" s="21" t="s">
        <v>312</v>
      </c>
      <c r="F391" s="21" t="s">
        <v>313</v>
      </c>
      <c r="G391" s="22" t="s">
        <v>314</v>
      </c>
      <c r="H391" s="22" t="s">
        <v>315</v>
      </c>
      <c r="I391" s="22" t="s">
        <v>316</v>
      </c>
      <c r="J391" s="22" t="s">
        <v>0</v>
      </c>
      <c r="K391" s="22" t="s">
        <v>1</v>
      </c>
      <c r="L391" s="22" t="s">
        <v>2</v>
      </c>
      <c r="M391" s="22" t="s">
        <v>317</v>
      </c>
      <c r="N391" s="22" t="s">
        <v>318</v>
      </c>
      <c r="O391" s="22" t="s">
        <v>319</v>
      </c>
      <c r="P391" s="5"/>
      <c r="Q391" s="5"/>
      <c r="R391" s="12"/>
      <c r="S391" s="12"/>
      <c r="T391" s="12"/>
      <c r="U391" s="12"/>
      <c r="V391"/>
      <c r="W391"/>
      <c r="X391"/>
      <c r="Y391"/>
      <c r="Z391"/>
      <c r="AA391"/>
      <c r="AB391"/>
      <c r="AC391"/>
      <c r="AD391"/>
      <c r="AE391"/>
      <c r="AF391"/>
      <c r="AG391"/>
      <c r="AH391"/>
      <c r="AI391"/>
      <c r="AJ391" s="12"/>
      <c r="AK391" s="12"/>
      <c r="AL391"/>
      <c r="AM391" s="12"/>
      <c r="AN391"/>
      <c r="AO391" s="12"/>
      <c r="AP391" s="12"/>
    </row>
    <row r="392" spans="1:42" ht="15" x14ac:dyDescent="0.25">
      <c r="A392" s="5" t="s">
        <v>77</v>
      </c>
      <c r="B392" s="5" t="s">
        <v>6</v>
      </c>
      <c r="C392" s="5" t="s">
        <v>255</v>
      </c>
      <c r="D392" s="5" t="s">
        <v>254</v>
      </c>
      <c r="E392" s="8">
        <v>45778</v>
      </c>
      <c r="F392" s="8">
        <v>45962</v>
      </c>
      <c r="G392" s="15">
        <v>50000</v>
      </c>
      <c r="H392" s="15">
        <v>0</v>
      </c>
      <c r="I392" s="15">
        <f t="shared" ref="I392:I394" si="132">+G392+H392</f>
        <v>50000</v>
      </c>
      <c r="J392" s="15">
        <f>+VLOOKUP(A392,'[1]REPORTE NOMINA PERSONAL TEM (2)'!A$2:K$277,8,0)</f>
        <v>1435</v>
      </c>
      <c r="K392" s="15">
        <f>+VLOOKUP(A392,'[1]REPORTE NOMINA PERSONAL TEM (2)'!A$1:K$277,9,0)</f>
        <v>1854</v>
      </c>
      <c r="L392" s="15">
        <f>+VLOOKUP(A392,'[1]REPORTE NOMINA PERSONAL TEM (2)'!A$2:K$277,10,0)</f>
        <v>1520</v>
      </c>
      <c r="M392" s="15">
        <f>+VLOOKUP(A392,'[1]REPORTE NOMINA PERSONAL TEM (2)'!$A$1:$K$277,11,0)</f>
        <v>25</v>
      </c>
      <c r="N392" s="15">
        <f t="shared" ref="N392:N394" si="133">+J392+K392+M392+L392</f>
        <v>4834</v>
      </c>
      <c r="O392" s="15">
        <f t="shared" ref="O392:O394" si="134">+I392-N392</f>
        <v>45166</v>
      </c>
      <c r="P392" s="5"/>
      <c r="Q392" s="5"/>
      <c r="R392" s="12"/>
      <c r="S392" s="12"/>
      <c r="T392" s="12"/>
      <c r="U392" s="12"/>
      <c r="V392"/>
      <c r="W392"/>
      <c r="X392"/>
      <c r="Y392"/>
      <c r="Z392"/>
      <c r="AA392"/>
      <c r="AB392"/>
      <c r="AC392"/>
      <c r="AD392"/>
      <c r="AE392"/>
      <c r="AF392"/>
      <c r="AG392"/>
      <c r="AH392"/>
      <c r="AI392" s="12"/>
      <c r="AJ392" s="12"/>
      <c r="AK392"/>
      <c r="AL392"/>
      <c r="AM392"/>
      <c r="AN392"/>
      <c r="AO392" s="12"/>
      <c r="AP392" s="12"/>
    </row>
    <row r="393" spans="1:42" ht="15" x14ac:dyDescent="0.25">
      <c r="A393" s="5" t="s">
        <v>78</v>
      </c>
      <c r="B393" s="5" t="s">
        <v>6</v>
      </c>
      <c r="C393" s="5" t="s">
        <v>255</v>
      </c>
      <c r="D393" s="5" t="s">
        <v>254</v>
      </c>
      <c r="E393" s="8">
        <v>45778</v>
      </c>
      <c r="F393" s="8">
        <v>45962</v>
      </c>
      <c r="G393" s="15">
        <v>70000</v>
      </c>
      <c r="H393" s="15">
        <v>0</v>
      </c>
      <c r="I393" s="15">
        <f t="shared" si="132"/>
        <v>70000</v>
      </c>
      <c r="J393" s="15">
        <f>+VLOOKUP(A393,'[1]REPORTE NOMINA PERSONAL TEM (2)'!A$2:K$277,8,0)</f>
        <v>2009</v>
      </c>
      <c r="K393" s="15">
        <f>+VLOOKUP(A393,'[1]REPORTE NOMINA PERSONAL TEM (2)'!A$1:K$277,9,0)</f>
        <v>5368.48</v>
      </c>
      <c r="L393" s="15">
        <f>+VLOOKUP(A393,'[1]REPORTE NOMINA PERSONAL TEM (2)'!A$2:K$277,10,0)</f>
        <v>2128</v>
      </c>
      <c r="M393" s="15">
        <f>+VLOOKUP(A393,'[1]REPORTE NOMINA PERSONAL TEM (2)'!$A$1:$K$277,11,0)</f>
        <v>25</v>
      </c>
      <c r="N393" s="15">
        <f t="shared" si="133"/>
        <v>9530.48</v>
      </c>
      <c r="O393" s="15">
        <f t="shared" si="134"/>
        <v>60469.520000000004</v>
      </c>
      <c r="P393" s="5"/>
      <c r="Q393" s="5"/>
      <c r="R393" s="12"/>
      <c r="S393" s="12"/>
      <c r="T393" s="12"/>
      <c r="U393" s="12"/>
      <c r="V393"/>
      <c r="W393"/>
      <c r="X393"/>
      <c r="Y393"/>
      <c r="Z393"/>
      <c r="AA393"/>
      <c r="AB393"/>
      <c r="AC393"/>
      <c r="AD393"/>
      <c r="AE393"/>
      <c r="AF393"/>
      <c r="AG393"/>
      <c r="AH393"/>
      <c r="AI393"/>
      <c r="AJ393" s="12"/>
      <c r="AK393" s="12"/>
      <c r="AL393" s="12"/>
      <c r="AM393" s="12"/>
      <c r="AN393"/>
      <c r="AO393" s="12"/>
      <c r="AP393" s="12"/>
    </row>
    <row r="394" spans="1:42" ht="15" x14ac:dyDescent="0.25">
      <c r="A394" s="5" t="s">
        <v>79</v>
      </c>
      <c r="B394" s="5" t="s">
        <v>16</v>
      </c>
      <c r="C394" s="5" t="s">
        <v>255</v>
      </c>
      <c r="D394" s="5" t="s">
        <v>253</v>
      </c>
      <c r="E394" s="8">
        <v>45778</v>
      </c>
      <c r="F394" s="8">
        <v>45962</v>
      </c>
      <c r="G394" s="15">
        <v>50000</v>
      </c>
      <c r="H394" s="15">
        <v>0</v>
      </c>
      <c r="I394" s="15">
        <f t="shared" si="132"/>
        <v>50000</v>
      </c>
      <c r="J394" s="15">
        <f>+VLOOKUP(A394,'[1]REPORTE NOMINA PERSONAL TEM (2)'!A$2:K$277,8,0)</f>
        <v>1435</v>
      </c>
      <c r="K394" s="15">
        <f>+VLOOKUP(A394,'[1]REPORTE NOMINA PERSONAL TEM (2)'!A$1:K$277,9,0)</f>
        <v>1854</v>
      </c>
      <c r="L394" s="15">
        <f>+VLOOKUP(A394,'[1]REPORTE NOMINA PERSONAL TEM (2)'!A$2:K$277,10,0)</f>
        <v>1520</v>
      </c>
      <c r="M394" s="15">
        <f>+VLOOKUP(A394,'[1]REPORTE NOMINA PERSONAL TEM (2)'!$A$1:$K$277,11,0)</f>
        <v>25</v>
      </c>
      <c r="N394" s="15">
        <f t="shared" si="133"/>
        <v>4834</v>
      </c>
      <c r="O394" s="15">
        <f t="shared" si="134"/>
        <v>45166</v>
      </c>
      <c r="P394" s="5"/>
      <c r="Q394" s="5"/>
      <c r="R394" s="12"/>
      <c r="S394" s="12"/>
      <c r="T394" s="12"/>
      <c r="U394" s="12"/>
      <c r="V394"/>
      <c r="W394"/>
      <c r="X394"/>
      <c r="Y394"/>
      <c r="Z394"/>
      <c r="AA394"/>
      <c r="AB394"/>
      <c r="AC394"/>
      <c r="AD394"/>
      <c r="AE394"/>
      <c r="AF394"/>
      <c r="AG394"/>
      <c r="AH394"/>
      <c r="AI394" s="12"/>
      <c r="AJ394" s="12"/>
      <c r="AK394" s="12"/>
      <c r="AL394"/>
      <c r="AM394" s="12"/>
      <c r="AN394"/>
      <c r="AO394" s="12"/>
      <c r="AP394" s="12"/>
    </row>
    <row r="395" spans="1:42" ht="15.75" thickBot="1" x14ac:dyDescent="0.3">
      <c r="D395" s="24">
        <v>3</v>
      </c>
      <c r="E395" s="19"/>
      <c r="F395" s="19"/>
      <c r="G395" s="19">
        <f>SUM(G392:G394)</f>
        <v>170000</v>
      </c>
      <c r="H395" s="19">
        <f t="shared" ref="H395:O395" si="135">SUM(H392:H394)</f>
        <v>0</v>
      </c>
      <c r="I395" s="19">
        <f t="shared" si="135"/>
        <v>170000</v>
      </c>
      <c r="J395" s="19">
        <f t="shared" si="135"/>
        <v>4879</v>
      </c>
      <c r="K395" s="19">
        <f t="shared" si="135"/>
        <v>9076.48</v>
      </c>
      <c r="L395" s="19">
        <f t="shared" si="135"/>
        <v>5168</v>
      </c>
      <c r="M395" s="19">
        <f t="shared" si="135"/>
        <v>75</v>
      </c>
      <c r="N395" s="19">
        <f t="shared" si="135"/>
        <v>19198.48</v>
      </c>
      <c r="O395" s="19">
        <f t="shared" si="135"/>
        <v>150801.52000000002</v>
      </c>
      <c r="Q395" s="5"/>
      <c r="R395" s="12"/>
      <c r="S395" s="12"/>
      <c r="T395" s="12"/>
      <c r="U395" s="12"/>
    </row>
    <row r="396" spans="1:42" ht="15" x14ac:dyDescent="0.25">
      <c r="E396" s="8"/>
      <c r="F396" s="8"/>
      <c r="G396" s="15"/>
      <c r="H396" s="15"/>
      <c r="I396" s="15"/>
      <c r="J396" s="15"/>
      <c r="K396" s="15"/>
      <c r="L396" s="15"/>
      <c r="M396" s="15"/>
      <c r="N396" s="15"/>
      <c r="O396" s="15"/>
      <c r="P396" s="2"/>
      <c r="Q396" s="5"/>
      <c r="R396" s="12"/>
      <c r="S396" s="12"/>
      <c r="T396" s="12"/>
      <c r="U396" s="12"/>
      <c r="V396"/>
      <c r="W396"/>
      <c r="X396"/>
      <c r="Y396"/>
      <c r="Z396"/>
      <c r="AA396"/>
      <c r="AB396"/>
      <c r="AC396"/>
      <c r="AD396"/>
      <c r="AE396"/>
      <c r="AF396"/>
      <c r="AG396"/>
      <c r="AH396"/>
      <c r="AI396" s="12"/>
      <c r="AJ396" s="12"/>
      <c r="AK396"/>
      <c r="AL396"/>
      <c r="AM396"/>
      <c r="AN396"/>
      <c r="AO396" s="12"/>
      <c r="AP396" s="12"/>
    </row>
    <row r="397" spans="1:42" ht="15" x14ac:dyDescent="0.25">
      <c r="E397" s="8"/>
      <c r="F397" s="8"/>
      <c r="G397" s="15"/>
      <c r="H397" s="15"/>
      <c r="I397" s="15"/>
      <c r="J397" s="15"/>
      <c r="K397" s="15"/>
      <c r="L397" s="15"/>
      <c r="M397" s="15"/>
      <c r="N397" s="15"/>
      <c r="O397" s="15"/>
      <c r="P397" s="2"/>
      <c r="Q397" s="5"/>
      <c r="R397" s="12"/>
      <c r="S397" s="12"/>
      <c r="T397" s="12"/>
      <c r="U397" s="12"/>
      <c r="V397"/>
      <c r="W397"/>
      <c r="X397"/>
      <c r="Y397"/>
      <c r="Z397"/>
      <c r="AA397"/>
      <c r="AB397"/>
      <c r="AC397"/>
      <c r="AD397"/>
      <c r="AE397"/>
      <c r="AF397"/>
      <c r="AG397"/>
      <c r="AH397"/>
      <c r="AI397" s="12"/>
      <c r="AJ397" s="12"/>
      <c r="AK397"/>
      <c r="AL397"/>
      <c r="AM397"/>
      <c r="AN397"/>
      <c r="AO397" s="12"/>
      <c r="AP397" s="12"/>
    </row>
    <row r="398" spans="1:42" ht="15" x14ac:dyDescent="0.25">
      <c r="A398" s="11" t="s">
        <v>282</v>
      </c>
      <c r="E398" s="8"/>
      <c r="F398" s="8"/>
      <c r="G398" s="15"/>
      <c r="H398" s="15"/>
      <c r="I398" s="15"/>
      <c r="J398" s="15"/>
      <c r="K398" s="15"/>
      <c r="L398" s="15"/>
      <c r="M398" s="15"/>
      <c r="N398" s="15"/>
      <c r="O398" s="15"/>
      <c r="P398" s="2"/>
      <c r="Q398" s="5"/>
      <c r="R398" s="12"/>
      <c r="S398" s="12"/>
      <c r="T398" s="12"/>
      <c r="U398" s="12"/>
      <c r="V398"/>
      <c r="W398"/>
      <c r="X398"/>
      <c r="Y398"/>
      <c r="Z398"/>
      <c r="AA398"/>
      <c r="AB398"/>
      <c r="AC398"/>
      <c r="AD398"/>
      <c r="AE398"/>
      <c r="AF398"/>
      <c r="AG398"/>
      <c r="AH398"/>
      <c r="AI398"/>
      <c r="AJ398" s="12"/>
      <c r="AK398"/>
      <c r="AL398"/>
      <c r="AM398"/>
      <c r="AN398"/>
      <c r="AO398" s="12"/>
      <c r="AP398" s="12"/>
    </row>
    <row r="399" spans="1:42" ht="15" x14ac:dyDescent="0.25">
      <c r="A399" s="21" t="s">
        <v>309</v>
      </c>
      <c r="B399" s="21" t="s">
        <v>320</v>
      </c>
      <c r="C399" s="21" t="s">
        <v>310</v>
      </c>
      <c r="D399" s="21" t="s">
        <v>311</v>
      </c>
      <c r="E399" s="21" t="s">
        <v>312</v>
      </c>
      <c r="F399" s="21" t="s">
        <v>313</v>
      </c>
      <c r="G399" s="22" t="s">
        <v>314</v>
      </c>
      <c r="H399" s="22" t="s">
        <v>315</v>
      </c>
      <c r="I399" s="22" t="s">
        <v>316</v>
      </c>
      <c r="J399" s="22" t="s">
        <v>0</v>
      </c>
      <c r="K399" s="22" t="s">
        <v>1</v>
      </c>
      <c r="L399" s="22" t="s">
        <v>2</v>
      </c>
      <c r="M399" s="22" t="s">
        <v>317</v>
      </c>
      <c r="N399" s="22" t="s">
        <v>318</v>
      </c>
      <c r="O399" s="22" t="s">
        <v>319</v>
      </c>
      <c r="P399" s="2"/>
      <c r="Q399" s="5"/>
      <c r="R399" s="12"/>
      <c r="S399" s="12"/>
      <c r="T399" s="12"/>
      <c r="U399" s="12"/>
      <c r="V399"/>
      <c r="W399"/>
      <c r="X399"/>
      <c r="Y399"/>
      <c r="Z399"/>
      <c r="AA399"/>
      <c r="AB399"/>
      <c r="AC399"/>
      <c r="AD399"/>
      <c r="AE399"/>
      <c r="AF399"/>
      <c r="AG399"/>
      <c r="AH399"/>
      <c r="AI399"/>
      <c r="AJ399" s="12"/>
      <c r="AK399"/>
      <c r="AL399"/>
      <c r="AM399"/>
      <c r="AN399"/>
      <c r="AO399" s="12"/>
      <c r="AP399" s="12"/>
    </row>
    <row r="400" spans="1:42" s="5" customFormat="1" ht="15" x14ac:dyDescent="0.25">
      <c r="A400" s="5" t="s">
        <v>340</v>
      </c>
      <c r="B400" s="5" t="s">
        <v>29</v>
      </c>
      <c r="C400" s="5" t="s">
        <v>255</v>
      </c>
      <c r="D400" s="5" t="s">
        <v>254</v>
      </c>
      <c r="E400" s="8">
        <v>45839</v>
      </c>
      <c r="F400" s="8">
        <v>46023</v>
      </c>
      <c r="G400" s="15">
        <v>70000</v>
      </c>
      <c r="H400" s="15">
        <v>0</v>
      </c>
      <c r="I400" s="15">
        <v>70000</v>
      </c>
      <c r="J400" s="15">
        <f>+VLOOKUP(A400,'[1]REPORTE NOMINA PERSONAL TEM (2)'!A$2:K$277,8,0)</f>
        <v>2009</v>
      </c>
      <c r="K400" s="15">
        <f>+VLOOKUP(A400,'[1]REPORTE NOMINA PERSONAL TEM (2)'!A$1:K$277,9,0)</f>
        <v>5368.48</v>
      </c>
      <c r="L400" s="15">
        <f>+VLOOKUP(A400,'[1]REPORTE NOMINA PERSONAL TEM (2)'!A$2:K$277,10,0)</f>
        <v>2128</v>
      </c>
      <c r="M400" s="15">
        <f>+VLOOKUP(A400,'[1]REPORTE NOMINA PERSONAL TEM (2)'!$A$1:$K$277,11,0)</f>
        <v>25</v>
      </c>
      <c r="N400" s="15">
        <f t="shared" ref="N400:N401" si="136">+J400+K400+M400+L400</f>
        <v>9530.48</v>
      </c>
      <c r="O400" s="15">
        <f t="shared" ref="O400:O401" si="137">+I400-N400</f>
        <v>60469.520000000004</v>
      </c>
      <c r="R400" s="12"/>
      <c r="S400" s="12"/>
      <c r="T400" s="12"/>
      <c r="U400" s="12"/>
    </row>
    <row r="401" spans="1:42" ht="15" x14ac:dyDescent="0.25">
      <c r="A401" s="5" t="s">
        <v>277</v>
      </c>
      <c r="B401" s="5" t="s">
        <v>6</v>
      </c>
      <c r="C401" s="5" t="s">
        <v>255</v>
      </c>
      <c r="D401" s="5" t="s">
        <v>253</v>
      </c>
      <c r="E401" s="8">
        <v>45870</v>
      </c>
      <c r="F401" s="8">
        <v>46054</v>
      </c>
      <c r="G401" s="15">
        <v>50000</v>
      </c>
      <c r="H401" s="15">
        <v>0</v>
      </c>
      <c r="I401" s="15">
        <f t="shared" ref="I401" si="138">+G401+H401</f>
        <v>50000</v>
      </c>
      <c r="J401" s="15">
        <f>+VLOOKUP(A401,'[1]REPORTE NOMINA PERSONAL TEM (2)'!A$2:K$277,8,0)</f>
        <v>1435</v>
      </c>
      <c r="K401" s="15">
        <f>+VLOOKUP(A401,'[1]REPORTE NOMINA PERSONAL TEM (2)'!A$1:K$277,9,0)</f>
        <v>1854</v>
      </c>
      <c r="L401" s="15">
        <f>+VLOOKUP(A401,'[1]REPORTE NOMINA PERSONAL TEM (2)'!A$2:K$277,10,0)</f>
        <v>1520</v>
      </c>
      <c r="M401" s="15">
        <f>+VLOOKUP(A401,'[1]REPORTE NOMINA PERSONAL TEM (2)'!$A$1:$K$277,11,0)</f>
        <v>25</v>
      </c>
      <c r="N401" s="15">
        <f t="shared" si="136"/>
        <v>4834</v>
      </c>
      <c r="O401" s="15">
        <f t="shared" si="137"/>
        <v>45166</v>
      </c>
      <c r="P401" s="5"/>
      <c r="Q401" s="5"/>
      <c r="R401" s="12"/>
      <c r="S401" s="12"/>
      <c r="T401" s="12"/>
      <c r="U401" s="12"/>
      <c r="V401"/>
      <c r="W401"/>
      <c r="X401"/>
      <c r="Y401"/>
      <c r="Z401"/>
      <c r="AA401"/>
      <c r="AB401"/>
      <c r="AC401"/>
      <c r="AD401"/>
      <c r="AE401"/>
      <c r="AF401"/>
      <c r="AG401"/>
      <c r="AH401"/>
      <c r="AI401"/>
      <c r="AJ401" s="12"/>
      <c r="AK401" s="12"/>
      <c r="AL401" s="12"/>
      <c r="AM401" s="12"/>
      <c r="AN401"/>
      <c r="AO401" s="12"/>
      <c r="AP401" s="12"/>
    </row>
    <row r="402" spans="1:42" ht="15.75" thickBot="1" x14ac:dyDescent="0.3">
      <c r="D402" s="24">
        <v>2</v>
      </c>
      <c r="E402" s="19"/>
      <c r="F402" s="19"/>
      <c r="G402" s="19">
        <f>SUM(G400:G401)</f>
        <v>120000</v>
      </c>
      <c r="H402" s="19">
        <f t="shared" ref="H402:O402" si="139">SUM(H400:H401)</f>
        <v>0</v>
      </c>
      <c r="I402" s="19">
        <f t="shared" si="139"/>
        <v>120000</v>
      </c>
      <c r="J402" s="19">
        <f t="shared" si="139"/>
        <v>3444</v>
      </c>
      <c r="K402" s="19">
        <f t="shared" si="139"/>
        <v>7222.48</v>
      </c>
      <c r="L402" s="19">
        <f t="shared" si="139"/>
        <v>3648</v>
      </c>
      <c r="M402" s="19">
        <f t="shared" si="139"/>
        <v>50</v>
      </c>
      <c r="N402" s="19">
        <f t="shared" si="139"/>
        <v>14364.48</v>
      </c>
      <c r="O402" s="19">
        <f t="shared" si="139"/>
        <v>105635.52</v>
      </c>
      <c r="P402" s="2"/>
      <c r="Q402" s="5"/>
      <c r="R402" s="12"/>
      <c r="S402" s="12"/>
      <c r="T402" s="12"/>
      <c r="U402" s="12"/>
      <c r="V402"/>
      <c r="W402"/>
      <c r="X402"/>
      <c r="Y402"/>
      <c r="Z402"/>
      <c r="AA402"/>
      <c r="AB402"/>
      <c r="AC402"/>
      <c r="AD402"/>
      <c r="AE402"/>
      <c r="AF402"/>
      <c r="AG402"/>
      <c r="AH402"/>
      <c r="AI402" s="12"/>
      <c r="AJ402" s="12"/>
      <c r="AK402" s="12"/>
      <c r="AL402" s="12"/>
      <c r="AM402" s="12"/>
      <c r="AN402"/>
      <c r="AO402" s="12"/>
      <c r="AP402" s="12"/>
    </row>
    <row r="403" spans="1:42" ht="15" x14ac:dyDescent="0.25">
      <c r="E403" s="8"/>
      <c r="F403" s="8"/>
      <c r="G403" s="20"/>
      <c r="H403" s="20"/>
      <c r="I403" s="20"/>
      <c r="J403" s="20"/>
      <c r="K403" s="20"/>
      <c r="L403" s="20"/>
      <c r="M403" s="20"/>
      <c r="N403" s="15"/>
      <c r="O403" s="15"/>
      <c r="P403" s="2"/>
      <c r="Q403" s="5"/>
      <c r="R403" s="12"/>
      <c r="S403" s="12"/>
      <c r="T403" s="12"/>
      <c r="U403" s="12"/>
      <c r="V403"/>
      <c r="W403"/>
      <c r="X403"/>
      <c r="Y403"/>
      <c r="Z403"/>
      <c r="AA403"/>
      <c r="AB403"/>
      <c r="AC403"/>
      <c r="AD403"/>
      <c r="AE403"/>
      <c r="AF403"/>
      <c r="AG403"/>
      <c r="AH403"/>
      <c r="AI403" s="12"/>
      <c r="AJ403" s="12"/>
      <c r="AK403" s="12"/>
      <c r="AL403" s="12"/>
      <c r="AM403" s="12"/>
      <c r="AN403"/>
      <c r="AO403" s="12"/>
      <c r="AP403" s="12"/>
    </row>
    <row r="404" spans="1:42" ht="15" x14ac:dyDescent="0.25">
      <c r="A404" s="11" t="s">
        <v>54</v>
      </c>
      <c r="E404" s="8"/>
      <c r="F404" s="8"/>
      <c r="G404" s="20"/>
      <c r="H404" s="20"/>
      <c r="I404" s="20"/>
      <c r="J404" s="20"/>
      <c r="K404" s="20"/>
      <c r="L404" s="20"/>
      <c r="M404" s="20"/>
      <c r="N404" s="15"/>
      <c r="O404" s="15"/>
      <c r="P404" s="2"/>
      <c r="Q404" s="5"/>
      <c r="R404" s="12"/>
      <c r="S404" s="12"/>
      <c r="T404" s="12"/>
      <c r="U404" s="12"/>
      <c r="V404"/>
      <c r="W404"/>
      <c r="X404"/>
      <c r="Y404"/>
      <c r="Z404"/>
      <c r="AA404"/>
      <c r="AB404"/>
      <c r="AC404"/>
      <c r="AD404"/>
      <c r="AE404"/>
      <c r="AF404"/>
      <c r="AG404"/>
      <c r="AH404"/>
      <c r="AI404" s="12"/>
      <c r="AJ404" s="12"/>
      <c r="AK404" s="12"/>
      <c r="AL404" s="12"/>
      <c r="AM404" s="12"/>
      <c r="AN404"/>
      <c r="AO404" s="12"/>
      <c r="AP404" s="12"/>
    </row>
    <row r="405" spans="1:42" ht="15" x14ac:dyDescent="0.25">
      <c r="A405" s="21" t="s">
        <v>309</v>
      </c>
      <c r="B405" s="21" t="s">
        <v>320</v>
      </c>
      <c r="C405" s="21" t="s">
        <v>310</v>
      </c>
      <c r="D405" s="21" t="s">
        <v>311</v>
      </c>
      <c r="E405" s="21" t="s">
        <v>312</v>
      </c>
      <c r="F405" s="21" t="s">
        <v>313</v>
      </c>
      <c r="G405" s="22" t="s">
        <v>314</v>
      </c>
      <c r="H405" s="22" t="s">
        <v>315</v>
      </c>
      <c r="I405" s="22" t="s">
        <v>316</v>
      </c>
      <c r="J405" s="22" t="s">
        <v>0</v>
      </c>
      <c r="K405" s="22" t="s">
        <v>1</v>
      </c>
      <c r="L405" s="22" t="s">
        <v>2</v>
      </c>
      <c r="M405" s="22" t="s">
        <v>317</v>
      </c>
      <c r="N405" s="22" t="s">
        <v>318</v>
      </c>
      <c r="O405" s="22" t="s">
        <v>319</v>
      </c>
      <c r="P405" s="2"/>
      <c r="Q405" s="5"/>
      <c r="R405" s="12"/>
      <c r="S405" s="12"/>
      <c r="T405" s="12"/>
      <c r="U405" s="12"/>
      <c r="V405"/>
      <c r="W405"/>
      <c r="X405"/>
      <c r="Y405"/>
      <c r="Z405"/>
      <c r="AA405"/>
      <c r="AB405"/>
      <c r="AC405"/>
      <c r="AD405"/>
      <c r="AE405"/>
      <c r="AF405"/>
      <c r="AG405"/>
      <c r="AH405"/>
      <c r="AI405"/>
      <c r="AJ405" s="12"/>
      <c r="AK405" s="12"/>
      <c r="AL405" s="12"/>
      <c r="AM405" s="12"/>
      <c r="AN405"/>
      <c r="AO405" s="12"/>
      <c r="AP405" s="12"/>
    </row>
    <row r="406" spans="1:42" ht="15" x14ac:dyDescent="0.25">
      <c r="A406" s="5" t="s">
        <v>55</v>
      </c>
      <c r="B406" s="5" t="s">
        <v>29</v>
      </c>
      <c r="C406" s="5" t="s">
        <v>255</v>
      </c>
      <c r="D406" s="5" t="s">
        <v>253</v>
      </c>
      <c r="E406" s="8">
        <v>45778</v>
      </c>
      <c r="F406" s="8">
        <v>45962</v>
      </c>
      <c r="G406" s="15">
        <v>70000</v>
      </c>
      <c r="H406" s="15">
        <v>0</v>
      </c>
      <c r="I406" s="15">
        <f t="shared" ref="I406" si="140">+G406+H406</f>
        <v>70000</v>
      </c>
      <c r="J406" s="15">
        <f>+VLOOKUP(A406,'[1]REPORTE NOMINA PERSONAL TEM (2)'!A$2:K$277,8,0)</f>
        <v>2009</v>
      </c>
      <c r="K406" s="15">
        <f>+VLOOKUP(A406,'[1]REPORTE NOMINA PERSONAL TEM (2)'!A$1:K$277,9,0)</f>
        <v>5368.48</v>
      </c>
      <c r="L406" s="15">
        <f>+VLOOKUP(A406,'[1]REPORTE NOMINA PERSONAL TEM (2)'!A$2:K$277,10,0)</f>
        <v>2128</v>
      </c>
      <c r="M406" s="15">
        <f>+VLOOKUP(A406,'[1]REPORTE NOMINA PERSONAL TEM (2)'!$A$1:$K$277,11,0)</f>
        <v>25</v>
      </c>
      <c r="N406" s="15">
        <f t="shared" ref="N406" si="141">+J406+K406+M406+L406</f>
        <v>9530.48</v>
      </c>
      <c r="O406" s="15">
        <f t="shared" ref="O406" si="142">+I406-N406</f>
        <v>60469.520000000004</v>
      </c>
      <c r="P406" s="5"/>
      <c r="Q406" s="5"/>
      <c r="R406" s="12"/>
      <c r="S406" s="12"/>
      <c r="T406" s="12"/>
      <c r="U406" s="12"/>
      <c r="V406"/>
      <c r="W406"/>
      <c r="X406"/>
      <c r="Y406"/>
      <c r="Z406"/>
      <c r="AA406"/>
      <c r="AB406"/>
      <c r="AC406"/>
      <c r="AD406"/>
      <c r="AE406"/>
      <c r="AF406"/>
      <c r="AG406"/>
      <c r="AH406"/>
      <c r="AI406"/>
      <c r="AJ406" s="12"/>
      <c r="AK406" s="12"/>
      <c r="AL406" s="12"/>
      <c r="AM406" s="12"/>
      <c r="AN406"/>
      <c r="AO406" s="12"/>
      <c r="AP406" s="12"/>
    </row>
    <row r="407" spans="1:42" ht="15.75" thickBot="1" x14ac:dyDescent="0.3">
      <c r="D407" s="24">
        <v>1</v>
      </c>
      <c r="E407" s="19"/>
      <c r="F407" s="19"/>
      <c r="G407" s="19">
        <f>SUM(G406)</f>
        <v>70000</v>
      </c>
      <c r="H407" s="19">
        <f t="shared" ref="H407:O407" si="143">SUM(H406)</f>
        <v>0</v>
      </c>
      <c r="I407" s="19">
        <f t="shared" si="143"/>
        <v>70000</v>
      </c>
      <c r="J407" s="19">
        <f t="shared" si="143"/>
        <v>2009</v>
      </c>
      <c r="K407" s="19">
        <f t="shared" si="143"/>
        <v>5368.48</v>
      </c>
      <c r="L407" s="19">
        <f t="shared" si="143"/>
        <v>2128</v>
      </c>
      <c r="M407" s="19">
        <f t="shared" si="143"/>
        <v>25</v>
      </c>
      <c r="N407" s="19">
        <f t="shared" si="143"/>
        <v>9530.48</v>
      </c>
      <c r="O407" s="19">
        <f t="shared" si="143"/>
        <v>60469.520000000004</v>
      </c>
      <c r="P407" s="2"/>
      <c r="Q407" s="5"/>
      <c r="R407" s="12"/>
      <c r="S407" s="12"/>
      <c r="T407" s="12"/>
      <c r="U407" s="12"/>
      <c r="V407"/>
      <c r="W407"/>
      <c r="X407"/>
      <c r="Y407"/>
      <c r="Z407"/>
      <c r="AA407"/>
      <c r="AB407"/>
      <c r="AC407"/>
      <c r="AD407"/>
      <c r="AE407"/>
      <c r="AF407"/>
      <c r="AG407"/>
      <c r="AH407"/>
      <c r="AI407"/>
      <c r="AJ407" s="12"/>
      <c r="AK407" s="12"/>
      <c r="AL407" s="12"/>
      <c r="AM407" s="12"/>
      <c r="AN407"/>
      <c r="AO407" s="12"/>
      <c r="AP407" s="12"/>
    </row>
    <row r="408" spans="1:42" ht="15" x14ac:dyDescent="0.25">
      <c r="A408" s="11" t="s">
        <v>88</v>
      </c>
      <c r="E408" s="8"/>
      <c r="F408" s="8"/>
      <c r="G408" s="15"/>
      <c r="H408" s="15"/>
      <c r="I408" s="15"/>
      <c r="J408" s="15"/>
      <c r="K408" s="15"/>
      <c r="L408" s="15"/>
      <c r="M408" s="15"/>
      <c r="N408" s="15"/>
      <c r="O408" s="15"/>
      <c r="P408" s="2"/>
      <c r="Q408" s="5"/>
      <c r="R408" s="12"/>
      <c r="S408" s="12"/>
      <c r="T408" s="12"/>
      <c r="U408" s="12"/>
      <c r="V408"/>
      <c r="W408"/>
      <c r="X408"/>
      <c r="Y408"/>
      <c r="Z408"/>
      <c r="AA408"/>
      <c r="AB408"/>
      <c r="AC408"/>
      <c r="AD408"/>
      <c r="AE408"/>
      <c r="AF408"/>
      <c r="AG408"/>
      <c r="AH408"/>
      <c r="AI408" s="12"/>
      <c r="AJ408" s="12"/>
      <c r="AK408" s="12"/>
      <c r="AL408" s="12"/>
      <c r="AM408" s="12"/>
      <c r="AN408"/>
      <c r="AO408" s="12"/>
      <c r="AP408" s="12"/>
    </row>
    <row r="409" spans="1:42" ht="15" x14ac:dyDescent="0.25">
      <c r="A409" s="21" t="s">
        <v>309</v>
      </c>
      <c r="B409" s="21" t="s">
        <v>320</v>
      </c>
      <c r="C409" s="21" t="s">
        <v>310</v>
      </c>
      <c r="D409" s="21" t="s">
        <v>311</v>
      </c>
      <c r="E409" s="21" t="s">
        <v>312</v>
      </c>
      <c r="F409" s="21" t="s">
        <v>313</v>
      </c>
      <c r="G409" s="22" t="s">
        <v>314</v>
      </c>
      <c r="H409" s="22" t="s">
        <v>315</v>
      </c>
      <c r="I409" s="22" t="s">
        <v>316</v>
      </c>
      <c r="J409" s="22" t="s">
        <v>0</v>
      </c>
      <c r="K409" s="22" t="s">
        <v>1</v>
      </c>
      <c r="L409" s="22" t="s">
        <v>2</v>
      </c>
      <c r="M409" s="22" t="s">
        <v>317</v>
      </c>
      <c r="N409" s="22" t="s">
        <v>318</v>
      </c>
      <c r="O409" s="22" t="s">
        <v>319</v>
      </c>
      <c r="P409" s="2"/>
      <c r="Q409" s="5"/>
      <c r="R409" s="12"/>
      <c r="S409" s="12"/>
      <c r="T409" s="12"/>
      <c r="U409" s="12"/>
      <c r="V409"/>
      <c r="W409"/>
      <c r="X409"/>
      <c r="Y409"/>
      <c r="Z409"/>
      <c r="AA409"/>
      <c r="AB409"/>
      <c r="AC409"/>
      <c r="AD409"/>
      <c r="AE409"/>
      <c r="AF409"/>
      <c r="AG409"/>
      <c r="AH409"/>
      <c r="AI409" s="12"/>
      <c r="AJ409" s="12"/>
      <c r="AK409" s="12"/>
      <c r="AL409" s="12"/>
      <c r="AM409" s="12"/>
      <c r="AN409"/>
      <c r="AO409" s="12"/>
      <c r="AP409" s="12"/>
    </row>
    <row r="410" spans="1:42" ht="15" x14ac:dyDescent="0.25">
      <c r="A410" s="5" t="s">
        <v>91</v>
      </c>
      <c r="B410" s="5" t="s">
        <v>29</v>
      </c>
      <c r="C410" s="5" t="s">
        <v>255</v>
      </c>
      <c r="D410" s="5" t="s">
        <v>254</v>
      </c>
      <c r="E410" s="8">
        <v>45717</v>
      </c>
      <c r="F410" s="8">
        <v>45901</v>
      </c>
      <c r="G410" s="15">
        <v>70000</v>
      </c>
      <c r="H410" s="15">
        <v>0</v>
      </c>
      <c r="I410" s="15">
        <f t="shared" ref="I410:I413" si="144">+G410+H410</f>
        <v>70000</v>
      </c>
      <c r="J410" s="15">
        <f>+VLOOKUP(A410,'[1]REPORTE NOMINA PERSONAL TEM (2)'!A$2:K$277,8,0)</f>
        <v>2009</v>
      </c>
      <c r="K410" s="15">
        <f>+VLOOKUP(A410,'[1]REPORTE NOMINA PERSONAL TEM (2)'!A$1:K$277,9,0)</f>
        <v>5368.48</v>
      </c>
      <c r="L410" s="15">
        <f>+VLOOKUP(A410,'[1]REPORTE NOMINA PERSONAL TEM (2)'!A$2:K$277,10,0)</f>
        <v>2128</v>
      </c>
      <c r="M410" s="15">
        <f>+VLOOKUP(A410,'[1]REPORTE NOMINA PERSONAL TEM (2)'!$A$1:$K$277,11,0)</f>
        <v>25</v>
      </c>
      <c r="N410" s="15">
        <f t="shared" ref="N410:N413" si="145">+J410+K410+M410+L410</f>
        <v>9530.48</v>
      </c>
      <c r="O410" s="15">
        <f t="shared" ref="O410:O413" si="146">+I410-N410</f>
        <v>60469.520000000004</v>
      </c>
      <c r="P410" s="5"/>
      <c r="Q410" s="5"/>
      <c r="R410" s="12"/>
      <c r="S410" s="12"/>
      <c r="T410" s="12"/>
      <c r="U410" s="12"/>
      <c r="V410"/>
      <c r="W410"/>
      <c r="X410"/>
      <c r="Y410"/>
      <c r="Z410"/>
      <c r="AA410"/>
      <c r="AB410"/>
      <c r="AC410"/>
      <c r="AD410"/>
      <c r="AE410"/>
      <c r="AF410"/>
      <c r="AG410"/>
      <c r="AH410"/>
      <c r="AI410" s="12"/>
      <c r="AJ410" s="12"/>
      <c r="AK410" s="12"/>
      <c r="AL410"/>
      <c r="AM410" s="12"/>
      <c r="AN410"/>
      <c r="AO410" s="12"/>
      <c r="AP410" s="12"/>
    </row>
    <row r="411" spans="1:42" ht="15" x14ac:dyDescent="0.25">
      <c r="A411" s="5" t="s">
        <v>92</v>
      </c>
      <c r="B411" s="5" t="s">
        <v>6</v>
      </c>
      <c r="C411" s="5" t="s">
        <v>255</v>
      </c>
      <c r="D411" s="5" t="s">
        <v>253</v>
      </c>
      <c r="E411" s="8">
        <v>45717</v>
      </c>
      <c r="F411" s="8">
        <v>45901</v>
      </c>
      <c r="G411" s="15">
        <v>50000</v>
      </c>
      <c r="H411" s="15">
        <v>0</v>
      </c>
      <c r="I411" s="15">
        <f t="shared" si="144"/>
        <v>50000</v>
      </c>
      <c r="J411" s="15">
        <f>+VLOOKUP(A411,'[1]REPORTE NOMINA PERSONAL TEM (2)'!A$2:K$277,8,0)</f>
        <v>1435</v>
      </c>
      <c r="K411" s="15">
        <f>+VLOOKUP(A411,'[1]REPORTE NOMINA PERSONAL TEM (2)'!A$1:K$277,9,0)</f>
        <v>1854</v>
      </c>
      <c r="L411" s="15">
        <f>+VLOOKUP(A411,'[1]REPORTE NOMINA PERSONAL TEM (2)'!A$2:K$277,10,0)</f>
        <v>1520</v>
      </c>
      <c r="M411" s="15">
        <f>+VLOOKUP(A411,'[1]REPORTE NOMINA PERSONAL TEM (2)'!$A$1:$K$277,11,0)</f>
        <v>25</v>
      </c>
      <c r="N411" s="15">
        <f t="shared" si="145"/>
        <v>4834</v>
      </c>
      <c r="O411" s="15">
        <f t="shared" si="146"/>
        <v>45166</v>
      </c>
      <c r="P411" s="5"/>
      <c r="Q411" s="5"/>
      <c r="R411" s="12"/>
      <c r="S411" s="12"/>
      <c r="T411" s="12"/>
      <c r="U411" s="12"/>
      <c r="V411"/>
      <c r="W411"/>
      <c r="X411"/>
      <c r="Y411"/>
      <c r="Z411"/>
      <c r="AA411"/>
      <c r="AB411"/>
      <c r="AC411"/>
      <c r="AD411"/>
      <c r="AE411"/>
      <c r="AF411"/>
      <c r="AG411"/>
      <c r="AH411"/>
      <c r="AI411" s="12"/>
      <c r="AJ411" s="12"/>
      <c r="AK411" s="12"/>
      <c r="AL411" s="12"/>
      <c r="AM411" s="12"/>
      <c r="AN411"/>
      <c r="AO411" s="12"/>
      <c r="AP411" s="12"/>
    </row>
    <row r="412" spans="1:42" s="3" customFormat="1" ht="15" x14ac:dyDescent="0.25">
      <c r="A412" s="10" t="s">
        <v>89</v>
      </c>
      <c r="B412" s="10" t="s">
        <v>90</v>
      </c>
      <c r="C412" s="10" t="s">
        <v>255</v>
      </c>
      <c r="D412" s="10" t="s">
        <v>253</v>
      </c>
      <c r="E412" s="9">
        <v>45717</v>
      </c>
      <c r="F412" s="9">
        <v>45901</v>
      </c>
      <c r="G412" s="15">
        <v>42000</v>
      </c>
      <c r="H412" s="15">
        <v>0</v>
      </c>
      <c r="I412" s="15">
        <f>+G412+H412</f>
        <v>42000</v>
      </c>
      <c r="J412" s="15">
        <f>+VLOOKUP(A412,'[1]REPORTE NOMINA PERSONAL TEM (2)'!A$2:K$277,8,0)</f>
        <v>1205.4000000000001</v>
      </c>
      <c r="K412" s="15">
        <f>+VLOOKUP(A412,'[1]REPORTE NOMINA PERSONAL TEM (2)'!A$1:K$277,9,0)</f>
        <v>0</v>
      </c>
      <c r="L412" s="15">
        <f>+VLOOKUP(A412,'[1]REPORTE NOMINA PERSONAL TEM (2)'!A$2:K$277,10,0)</f>
        <v>1276.8</v>
      </c>
      <c r="M412" s="15">
        <f>+VLOOKUP(A412,'[1]REPORTE NOMINA PERSONAL TEM (2)'!$A$1:$K$277,11,0)</f>
        <v>25</v>
      </c>
      <c r="N412" s="15">
        <f t="shared" si="145"/>
        <v>2507.1999999999998</v>
      </c>
      <c r="O412" s="15">
        <f t="shared" si="146"/>
        <v>39492.800000000003</v>
      </c>
      <c r="P412" s="10"/>
      <c r="Q412" s="10"/>
      <c r="R412" s="27"/>
      <c r="S412" s="27"/>
      <c r="T412" s="27"/>
      <c r="U412" s="27"/>
      <c r="V412" s="23"/>
      <c r="W412" s="23"/>
      <c r="X412" s="23"/>
      <c r="Y412" s="23"/>
      <c r="Z412" s="23"/>
      <c r="AA412" s="23"/>
      <c r="AB412" s="23"/>
      <c r="AC412" s="23"/>
      <c r="AD412" s="23"/>
      <c r="AE412" s="23"/>
      <c r="AF412" s="23"/>
      <c r="AG412" s="23"/>
      <c r="AH412" s="23"/>
      <c r="AI412" s="27"/>
      <c r="AJ412" s="27"/>
      <c r="AK412" s="27"/>
      <c r="AL412" s="27"/>
      <c r="AM412" s="27"/>
      <c r="AN412" s="23"/>
      <c r="AO412" s="27"/>
      <c r="AP412" s="27"/>
    </row>
    <row r="413" spans="1:42" ht="15" x14ac:dyDescent="0.25">
      <c r="A413" s="5" t="s">
        <v>93</v>
      </c>
      <c r="B413" s="5" t="s">
        <v>94</v>
      </c>
      <c r="C413" s="5" t="s">
        <v>255</v>
      </c>
      <c r="D413" s="5" t="s">
        <v>254</v>
      </c>
      <c r="E413" s="8">
        <v>45717</v>
      </c>
      <c r="F413" s="8">
        <v>45901</v>
      </c>
      <c r="G413" s="15">
        <v>30000</v>
      </c>
      <c r="H413" s="15">
        <v>0</v>
      </c>
      <c r="I413" s="15">
        <f t="shared" si="144"/>
        <v>30000</v>
      </c>
      <c r="J413" s="15">
        <f>+VLOOKUP(A413,'[1]REPORTE NOMINA PERSONAL TEM (2)'!A$2:K$277,8,0)</f>
        <v>861</v>
      </c>
      <c r="K413" s="15">
        <f>+VLOOKUP(A413,'[1]REPORTE NOMINA PERSONAL TEM (2)'!A$1:K$277,9,0)</f>
        <v>0</v>
      </c>
      <c r="L413" s="15">
        <f>+VLOOKUP(A413,'[1]REPORTE NOMINA PERSONAL TEM (2)'!A$2:K$277,10,0)</f>
        <v>912</v>
      </c>
      <c r="M413" s="15">
        <f>+VLOOKUP(A413,'[1]REPORTE NOMINA PERSONAL TEM (2)'!$A$1:$K$277,11,0)</f>
        <v>25</v>
      </c>
      <c r="N413" s="15">
        <f t="shared" si="145"/>
        <v>1798</v>
      </c>
      <c r="O413" s="15">
        <f t="shared" si="146"/>
        <v>28202</v>
      </c>
      <c r="P413" s="5"/>
      <c r="Q413" s="5"/>
      <c r="R413" s="12"/>
      <c r="S413" s="12"/>
      <c r="T413" s="12"/>
      <c r="U413" s="12"/>
      <c r="V413"/>
      <c r="W413"/>
      <c r="X413"/>
      <c r="Y413"/>
      <c r="Z413"/>
      <c r="AA413"/>
      <c r="AB413"/>
      <c r="AC413"/>
      <c r="AD413"/>
      <c r="AE413"/>
      <c r="AF413"/>
      <c r="AG413"/>
      <c r="AH413"/>
      <c r="AI413"/>
      <c r="AJ413" s="12"/>
      <c r="AK413"/>
      <c r="AL413"/>
      <c r="AM413"/>
      <c r="AN413"/>
      <c r="AO413" s="12"/>
      <c r="AP413" s="12"/>
    </row>
    <row r="414" spans="1:42" ht="15.75" thickBot="1" x14ac:dyDescent="0.3">
      <c r="D414" s="24">
        <v>4</v>
      </c>
      <c r="E414" s="19"/>
      <c r="F414" s="19"/>
      <c r="G414" s="19">
        <f>SUM(G410:G413)</f>
        <v>192000</v>
      </c>
      <c r="H414" s="19">
        <f t="shared" ref="H414:O414" si="147">SUM(H410:H413)</f>
        <v>0</v>
      </c>
      <c r="I414" s="19">
        <f t="shared" si="147"/>
        <v>192000</v>
      </c>
      <c r="J414" s="19">
        <f t="shared" si="147"/>
        <v>5510.4</v>
      </c>
      <c r="K414" s="19">
        <f t="shared" si="147"/>
        <v>7222.48</v>
      </c>
      <c r="L414" s="19">
        <f t="shared" si="147"/>
        <v>5836.8</v>
      </c>
      <c r="M414" s="19">
        <f t="shared" si="147"/>
        <v>100</v>
      </c>
      <c r="N414" s="19">
        <f t="shared" si="147"/>
        <v>18669.68</v>
      </c>
      <c r="O414" s="19">
        <f t="shared" si="147"/>
        <v>173330.32</v>
      </c>
      <c r="P414" s="2"/>
      <c r="Q414" s="5"/>
      <c r="R414" s="12"/>
      <c r="S414" s="12"/>
      <c r="T414" s="12"/>
      <c r="U414" s="12"/>
      <c r="V414"/>
      <c r="W414"/>
      <c r="X414"/>
      <c r="Y414"/>
      <c r="Z414"/>
      <c r="AA414"/>
      <c r="AB414"/>
      <c r="AC414"/>
      <c r="AD414"/>
      <c r="AE414"/>
      <c r="AF414"/>
      <c r="AG414"/>
      <c r="AH414"/>
      <c r="AI414"/>
      <c r="AJ414" s="12"/>
      <c r="AK414"/>
      <c r="AL414"/>
      <c r="AM414"/>
      <c r="AN414"/>
      <c r="AO414" s="12"/>
      <c r="AP414" s="12"/>
    </row>
    <row r="415" spans="1:42" ht="15" x14ac:dyDescent="0.25">
      <c r="E415" s="8"/>
      <c r="F415" s="8"/>
      <c r="G415" s="15"/>
      <c r="H415" s="15"/>
      <c r="I415" s="15"/>
      <c r="J415" s="15"/>
      <c r="K415" s="15"/>
      <c r="L415" s="15"/>
      <c r="M415" s="15"/>
      <c r="N415" s="15"/>
      <c r="O415" s="15"/>
      <c r="P415" s="2"/>
      <c r="Q415" s="5"/>
      <c r="R415" s="12"/>
      <c r="S415" s="12"/>
      <c r="T415" s="12"/>
      <c r="U415" s="12"/>
      <c r="V415"/>
      <c r="W415"/>
      <c r="X415"/>
      <c r="Y415"/>
      <c r="Z415"/>
      <c r="AA415"/>
      <c r="AB415"/>
      <c r="AC415"/>
      <c r="AD415"/>
      <c r="AE415"/>
      <c r="AF415"/>
      <c r="AG415"/>
      <c r="AH415"/>
      <c r="AI415"/>
      <c r="AJ415" s="12"/>
      <c r="AK415"/>
      <c r="AL415"/>
      <c r="AM415"/>
      <c r="AN415"/>
      <c r="AO415" s="12"/>
      <c r="AP415" s="12"/>
    </row>
    <row r="416" spans="1:42" ht="15" x14ac:dyDescent="0.25">
      <c r="A416" s="11" t="s">
        <v>258</v>
      </c>
      <c r="E416" s="8"/>
      <c r="F416" s="8"/>
      <c r="G416" s="15"/>
      <c r="H416" s="15"/>
      <c r="I416" s="15"/>
      <c r="J416" s="15"/>
      <c r="K416" s="15"/>
      <c r="L416" s="15"/>
      <c r="M416" s="15"/>
      <c r="N416" s="15"/>
      <c r="O416" s="15"/>
      <c r="P416" s="2"/>
      <c r="Q416" s="5"/>
      <c r="R416" s="12"/>
      <c r="S416" s="12"/>
      <c r="T416" s="12"/>
      <c r="U416" s="12"/>
      <c r="V416"/>
      <c r="W416"/>
      <c r="X416"/>
      <c r="Y416"/>
      <c r="Z416"/>
      <c r="AA416"/>
      <c r="AB416"/>
      <c r="AC416"/>
      <c r="AD416"/>
      <c r="AE416"/>
      <c r="AF416"/>
      <c r="AG416"/>
      <c r="AH416"/>
      <c r="AI416" s="12"/>
      <c r="AJ416" s="12"/>
      <c r="AK416"/>
      <c r="AL416"/>
      <c r="AM416"/>
      <c r="AN416"/>
      <c r="AO416" s="12"/>
      <c r="AP416" s="12"/>
    </row>
    <row r="417" spans="1:42" ht="15" x14ac:dyDescent="0.25">
      <c r="A417" s="21" t="s">
        <v>309</v>
      </c>
      <c r="B417" s="21" t="s">
        <v>320</v>
      </c>
      <c r="C417" s="21" t="s">
        <v>310</v>
      </c>
      <c r="D417" s="21" t="s">
        <v>311</v>
      </c>
      <c r="E417" s="21" t="s">
        <v>312</v>
      </c>
      <c r="F417" s="21" t="s">
        <v>313</v>
      </c>
      <c r="G417" s="22" t="s">
        <v>314</v>
      </c>
      <c r="H417" s="22" t="s">
        <v>315</v>
      </c>
      <c r="I417" s="22" t="s">
        <v>316</v>
      </c>
      <c r="J417" s="22" t="s">
        <v>0</v>
      </c>
      <c r="K417" s="22" t="s">
        <v>1</v>
      </c>
      <c r="L417" s="22" t="s">
        <v>2</v>
      </c>
      <c r="M417" s="22" t="s">
        <v>317</v>
      </c>
      <c r="N417" s="22" t="s">
        <v>318</v>
      </c>
      <c r="O417" s="22" t="s">
        <v>319</v>
      </c>
      <c r="P417" s="2"/>
      <c r="Q417" s="5"/>
      <c r="R417" s="12"/>
      <c r="S417" s="12"/>
      <c r="T417" s="12"/>
      <c r="U417" s="12"/>
      <c r="V417"/>
      <c r="W417"/>
      <c r="X417"/>
      <c r="Y417"/>
      <c r="Z417"/>
      <c r="AA417"/>
      <c r="AB417"/>
      <c r="AC417"/>
      <c r="AD417"/>
      <c r="AE417"/>
      <c r="AF417"/>
      <c r="AG417"/>
      <c r="AH417"/>
      <c r="AI417" s="12"/>
      <c r="AJ417" s="12"/>
      <c r="AK417"/>
      <c r="AL417"/>
      <c r="AM417"/>
      <c r="AN417"/>
      <c r="AO417" s="12"/>
      <c r="AP417" s="12"/>
    </row>
    <row r="418" spans="1:42" ht="15" x14ac:dyDescent="0.25">
      <c r="A418" s="5" t="s">
        <v>266</v>
      </c>
      <c r="B418" s="5" t="s">
        <v>8</v>
      </c>
      <c r="C418" s="5" t="s">
        <v>255</v>
      </c>
      <c r="D418" s="5" t="s">
        <v>254</v>
      </c>
      <c r="E418" s="8">
        <v>45778</v>
      </c>
      <c r="F418" s="8">
        <v>45962</v>
      </c>
      <c r="G418" s="15">
        <v>51577.97</v>
      </c>
      <c r="H418" s="15">
        <v>0</v>
      </c>
      <c r="I418" s="15">
        <f t="shared" ref="I418:I419" si="148">+G418+H418</f>
        <v>51577.97</v>
      </c>
      <c r="J418" s="15">
        <f>+VLOOKUP(A418,'[1]REPORTE NOMINA PERSONAL TEM (2)'!A$2:K$277,8,0)</f>
        <v>1480.29</v>
      </c>
      <c r="K418" s="15">
        <f>+VLOOKUP(A418,'[1]REPORTE NOMINA PERSONAL TEM (2)'!A$1:K$277,9,0)</f>
        <v>2076.71</v>
      </c>
      <c r="L418" s="15">
        <f>+VLOOKUP(A418,'[1]REPORTE NOMINA PERSONAL TEM (2)'!A$2:K$277,10,0)</f>
        <v>1567.97</v>
      </c>
      <c r="M418" s="15">
        <f>+VLOOKUP(A418,'[1]REPORTE NOMINA PERSONAL TEM (2)'!$A$1:$K$277,11,0)</f>
        <v>30463.02</v>
      </c>
      <c r="N418" s="15">
        <f t="shared" ref="N418:N419" si="149">+J418+K418+M418+L418</f>
        <v>35587.990000000005</v>
      </c>
      <c r="O418" s="15">
        <f t="shared" ref="O418:O419" si="150">+I418-N418</f>
        <v>15989.979999999996</v>
      </c>
      <c r="P418" s="5"/>
      <c r="Q418" s="5"/>
      <c r="R418" s="12"/>
      <c r="S418" s="12"/>
      <c r="T418" s="12"/>
      <c r="U418" s="12"/>
      <c r="V418"/>
      <c r="W418"/>
      <c r="X418"/>
      <c r="Y418"/>
      <c r="Z418"/>
      <c r="AA418"/>
      <c r="AB418"/>
      <c r="AC418"/>
      <c r="AD418"/>
      <c r="AE418"/>
      <c r="AF418"/>
      <c r="AG418"/>
      <c r="AH418"/>
      <c r="AI418" s="12"/>
      <c r="AJ418" s="12"/>
      <c r="AK418" s="12"/>
      <c r="AL418" s="12"/>
      <c r="AM418" s="12"/>
      <c r="AN418"/>
      <c r="AO418" s="12"/>
      <c r="AP418" s="12"/>
    </row>
    <row r="419" spans="1:42" ht="15" x14ac:dyDescent="0.25">
      <c r="A419" s="5" t="s">
        <v>259</v>
      </c>
      <c r="B419" s="5" t="s">
        <v>16</v>
      </c>
      <c r="C419" s="5" t="s">
        <v>255</v>
      </c>
      <c r="D419" s="5" t="s">
        <v>253</v>
      </c>
      <c r="E419" s="8">
        <v>45717</v>
      </c>
      <c r="F419" s="18">
        <v>45901</v>
      </c>
      <c r="G419" s="15">
        <v>55000</v>
      </c>
      <c r="H419" s="15">
        <v>0</v>
      </c>
      <c r="I419" s="15">
        <f t="shared" si="148"/>
        <v>55000</v>
      </c>
      <c r="J419" s="15">
        <f>+VLOOKUP(A419,'[1]REPORTE NOMINA PERSONAL TEM (2)'!A$2:K$277,8,0)</f>
        <v>1578.5</v>
      </c>
      <c r="K419" s="15">
        <f>+VLOOKUP(A419,'[1]REPORTE NOMINA PERSONAL TEM (2)'!A$1:K$277,9,0)</f>
        <v>2559.6799999999998</v>
      </c>
      <c r="L419" s="15">
        <f>+VLOOKUP(A419,'[1]REPORTE NOMINA PERSONAL TEM (2)'!A$2:K$277,10,0)</f>
        <v>1672</v>
      </c>
      <c r="M419" s="15">
        <f>+VLOOKUP(A419,'[1]REPORTE NOMINA PERSONAL TEM (2)'!$A$1:$K$277,11,0)</f>
        <v>25</v>
      </c>
      <c r="N419" s="15">
        <f t="shared" si="149"/>
        <v>5835.18</v>
      </c>
      <c r="O419" s="15">
        <f t="shared" si="150"/>
        <v>49164.82</v>
      </c>
      <c r="P419" s="5"/>
      <c r="Q419" s="5"/>
      <c r="R419" s="12"/>
      <c r="S419" s="12"/>
      <c r="T419" s="12"/>
      <c r="U419" s="12"/>
      <c r="V419"/>
      <c r="W419"/>
      <c r="X419"/>
      <c r="Y419"/>
      <c r="Z419"/>
      <c r="AA419"/>
      <c r="AB419"/>
      <c r="AC419"/>
      <c r="AD419"/>
      <c r="AE419"/>
      <c r="AF419"/>
      <c r="AG419"/>
      <c r="AH419"/>
      <c r="AI419" s="12"/>
      <c r="AJ419" s="12"/>
      <c r="AK419" s="12"/>
      <c r="AL419" s="12"/>
      <c r="AM419" s="12"/>
      <c r="AN419"/>
      <c r="AO419" s="12"/>
      <c r="AP419" s="12"/>
    </row>
    <row r="420" spans="1:42" ht="15.75" thickBot="1" x14ac:dyDescent="0.3">
      <c r="D420" s="24">
        <v>2</v>
      </c>
      <c r="E420" s="19"/>
      <c r="F420" s="19"/>
      <c r="G420" s="19">
        <f>SUM(G418:G419)</f>
        <v>106577.97</v>
      </c>
      <c r="H420" s="19">
        <f t="shared" ref="H420:O420" si="151">SUM(H418:H419)</f>
        <v>0</v>
      </c>
      <c r="I420" s="19">
        <f t="shared" si="151"/>
        <v>106577.97</v>
      </c>
      <c r="J420" s="19">
        <f t="shared" si="151"/>
        <v>3058.79</v>
      </c>
      <c r="K420" s="19">
        <f t="shared" si="151"/>
        <v>4636.3899999999994</v>
      </c>
      <c r="L420" s="19">
        <f t="shared" si="151"/>
        <v>3239.9700000000003</v>
      </c>
      <c r="M420" s="19">
        <f t="shared" si="151"/>
        <v>30488.02</v>
      </c>
      <c r="N420" s="19">
        <f t="shared" si="151"/>
        <v>41423.170000000006</v>
      </c>
      <c r="O420" s="19">
        <f t="shared" si="151"/>
        <v>65154.799999999996</v>
      </c>
      <c r="P420" s="2"/>
      <c r="Q420" s="5"/>
      <c r="R420" s="12"/>
      <c r="S420" s="12"/>
      <c r="T420" s="12"/>
      <c r="U420" s="12"/>
      <c r="V420"/>
      <c r="W420"/>
      <c r="X420"/>
      <c r="Y420"/>
      <c r="Z420"/>
      <c r="AA420"/>
      <c r="AB420"/>
      <c r="AC420"/>
      <c r="AD420"/>
      <c r="AE420"/>
      <c r="AF420"/>
      <c r="AG420"/>
      <c r="AH420"/>
      <c r="AI420" s="12"/>
      <c r="AJ420" s="12"/>
      <c r="AK420" s="12"/>
      <c r="AL420" s="12"/>
      <c r="AM420" s="12"/>
      <c r="AN420"/>
      <c r="AO420" s="12"/>
      <c r="AP420" s="12"/>
    </row>
    <row r="421" spans="1:42" ht="15" x14ac:dyDescent="0.25">
      <c r="E421" s="8"/>
      <c r="F421" s="18"/>
      <c r="G421" s="15"/>
      <c r="H421" s="15"/>
      <c r="I421" s="15"/>
      <c r="J421" s="15"/>
      <c r="K421" s="15"/>
      <c r="L421" s="15"/>
      <c r="M421" s="15"/>
      <c r="N421" s="15"/>
      <c r="O421" s="15"/>
      <c r="P421" s="2"/>
      <c r="Q421" s="5"/>
      <c r="R421" s="12"/>
      <c r="S421" s="12"/>
      <c r="T421" s="12"/>
      <c r="U421" s="12"/>
      <c r="V421"/>
      <c r="W421"/>
      <c r="X421"/>
      <c r="Y421"/>
      <c r="Z421"/>
      <c r="AA421"/>
      <c r="AB421"/>
      <c r="AC421"/>
      <c r="AD421"/>
      <c r="AE421"/>
      <c r="AF421"/>
      <c r="AG421"/>
      <c r="AH421"/>
      <c r="AI421"/>
      <c r="AJ421" s="12"/>
      <c r="AK421" s="12"/>
      <c r="AL421" s="12"/>
      <c r="AM421" s="12"/>
      <c r="AN421"/>
      <c r="AO421" s="12"/>
      <c r="AP421" s="12"/>
    </row>
    <row r="422" spans="1:42" ht="15" x14ac:dyDescent="0.25">
      <c r="A422" s="11" t="s">
        <v>80</v>
      </c>
      <c r="E422" s="8"/>
      <c r="F422" s="18"/>
      <c r="G422" s="15"/>
      <c r="H422" s="15"/>
      <c r="I422" s="15"/>
      <c r="J422" s="15"/>
      <c r="K422" s="15"/>
      <c r="L422" s="15"/>
      <c r="M422" s="15"/>
      <c r="N422" s="15"/>
      <c r="O422" s="15"/>
      <c r="P422" s="2"/>
      <c r="Q422" s="5"/>
      <c r="R422" s="12"/>
      <c r="S422" s="12"/>
      <c r="T422" s="12"/>
      <c r="U422" s="12"/>
      <c r="V422"/>
      <c r="W422"/>
      <c r="X422"/>
      <c r="Y422"/>
      <c r="Z422"/>
      <c r="AA422"/>
      <c r="AB422"/>
      <c r="AC422"/>
      <c r="AD422"/>
      <c r="AE422"/>
      <c r="AF422"/>
      <c r="AG422"/>
      <c r="AH422"/>
      <c r="AI422"/>
      <c r="AJ422" s="12"/>
      <c r="AK422" s="12"/>
      <c r="AL422" s="12"/>
      <c r="AM422" s="12"/>
      <c r="AN422"/>
      <c r="AO422" s="12"/>
      <c r="AP422" s="12"/>
    </row>
    <row r="423" spans="1:42" ht="15" x14ac:dyDescent="0.25">
      <c r="A423" s="21" t="s">
        <v>309</v>
      </c>
      <c r="B423" s="21" t="s">
        <v>320</v>
      </c>
      <c r="C423" s="21" t="s">
        <v>310</v>
      </c>
      <c r="D423" s="21" t="s">
        <v>311</v>
      </c>
      <c r="E423" s="21" t="s">
        <v>312</v>
      </c>
      <c r="F423" s="21" t="s">
        <v>313</v>
      </c>
      <c r="G423" s="22" t="s">
        <v>314</v>
      </c>
      <c r="H423" s="22" t="s">
        <v>315</v>
      </c>
      <c r="I423" s="22" t="s">
        <v>316</v>
      </c>
      <c r="J423" s="22" t="s">
        <v>0</v>
      </c>
      <c r="K423" s="22" t="s">
        <v>1</v>
      </c>
      <c r="L423" s="22" t="s">
        <v>2</v>
      </c>
      <c r="M423" s="22" t="s">
        <v>317</v>
      </c>
      <c r="N423" s="22" t="s">
        <v>318</v>
      </c>
      <c r="O423" s="22" t="s">
        <v>319</v>
      </c>
      <c r="P423" s="2"/>
      <c r="Q423" s="5"/>
      <c r="R423" s="12"/>
      <c r="S423" s="12"/>
      <c r="T423" s="12"/>
      <c r="U423" s="12"/>
      <c r="V423"/>
      <c r="W423"/>
      <c r="X423"/>
      <c r="Y423"/>
      <c r="Z423"/>
      <c r="AA423"/>
      <c r="AB423"/>
      <c r="AC423"/>
      <c r="AD423"/>
      <c r="AE423"/>
      <c r="AF423"/>
      <c r="AG423"/>
      <c r="AH423"/>
      <c r="AI423"/>
      <c r="AJ423" s="12"/>
      <c r="AK423" s="12"/>
      <c r="AL423" s="12"/>
      <c r="AM423" s="12"/>
      <c r="AN423"/>
      <c r="AO423" s="12"/>
      <c r="AP423" s="12"/>
    </row>
    <row r="424" spans="1:42" ht="15" x14ac:dyDescent="0.25">
      <c r="A424" s="5" t="s">
        <v>82</v>
      </c>
      <c r="B424" s="5" t="s">
        <v>29</v>
      </c>
      <c r="C424" s="5" t="s">
        <v>255</v>
      </c>
      <c r="D424" s="5" t="s">
        <v>254</v>
      </c>
      <c r="E424" s="8">
        <v>45778</v>
      </c>
      <c r="F424" s="8">
        <v>45962</v>
      </c>
      <c r="G424" s="15">
        <v>70000</v>
      </c>
      <c r="H424" s="15">
        <v>0</v>
      </c>
      <c r="I424" s="15">
        <f t="shared" ref="I424:I425" si="152">+G424+H424</f>
        <v>70000</v>
      </c>
      <c r="J424" s="15">
        <f>+VLOOKUP(A424,'[1]REPORTE NOMINA PERSONAL TEM (2)'!A$2:K$277,8,0)</f>
        <v>2009</v>
      </c>
      <c r="K424" s="15">
        <f>+VLOOKUP(A424,'[1]REPORTE NOMINA PERSONAL TEM (2)'!A$1:K$277,9,0)</f>
        <v>5368.48</v>
      </c>
      <c r="L424" s="15">
        <f>+VLOOKUP(A424,'[1]REPORTE NOMINA PERSONAL TEM (2)'!A$2:K$277,10,0)</f>
        <v>2128</v>
      </c>
      <c r="M424" s="15">
        <f>+VLOOKUP(A424,'[1]REPORTE NOMINA PERSONAL TEM (2)'!$A$1:$K$277,11,0)</f>
        <v>25</v>
      </c>
      <c r="N424" s="15">
        <f t="shared" ref="N424:N425" si="153">+J424+K424+M424+L424</f>
        <v>9530.48</v>
      </c>
      <c r="O424" s="15">
        <f t="shared" ref="O424:O425" si="154">+I424-N424</f>
        <v>60469.520000000004</v>
      </c>
      <c r="P424" s="5"/>
      <c r="Q424" s="5"/>
      <c r="R424" s="12"/>
      <c r="S424" s="12"/>
      <c r="T424" s="12"/>
      <c r="U424" s="12"/>
      <c r="V424"/>
      <c r="W424"/>
      <c r="X424"/>
      <c r="Y424"/>
      <c r="Z424"/>
      <c r="AA424"/>
      <c r="AB424"/>
      <c r="AC424"/>
      <c r="AD424"/>
      <c r="AE424"/>
      <c r="AF424"/>
      <c r="AG424"/>
      <c r="AH424"/>
      <c r="AI424" s="12"/>
      <c r="AJ424" s="12"/>
      <c r="AK424" s="12"/>
      <c r="AL424" s="12"/>
      <c r="AM424" s="12"/>
      <c r="AN424"/>
      <c r="AO424" s="12"/>
      <c r="AP424" s="12"/>
    </row>
    <row r="425" spans="1:42" ht="15" x14ac:dyDescent="0.25">
      <c r="A425" s="5" t="s">
        <v>81</v>
      </c>
      <c r="B425" s="5" t="s">
        <v>6</v>
      </c>
      <c r="C425" s="5" t="s">
        <v>255</v>
      </c>
      <c r="D425" s="5" t="s">
        <v>254</v>
      </c>
      <c r="E425" s="8">
        <v>45778</v>
      </c>
      <c r="F425" s="8">
        <v>45962</v>
      </c>
      <c r="G425" s="15">
        <v>50000</v>
      </c>
      <c r="H425" s="15">
        <v>0</v>
      </c>
      <c r="I425" s="15">
        <f t="shared" si="152"/>
        <v>50000</v>
      </c>
      <c r="J425" s="15">
        <f>+VLOOKUP(A425,'[1]REPORTE NOMINA PERSONAL TEM (2)'!A$2:K$277,8,0)</f>
        <v>1435</v>
      </c>
      <c r="K425" s="15">
        <f>+VLOOKUP(A425,'[1]REPORTE NOMINA PERSONAL TEM (2)'!A$1:K$277,9,0)</f>
        <v>1854</v>
      </c>
      <c r="L425" s="15">
        <f>+VLOOKUP(A425,'[1]REPORTE NOMINA PERSONAL TEM (2)'!A$2:K$277,10,0)</f>
        <v>1520</v>
      </c>
      <c r="M425" s="15">
        <f>+VLOOKUP(A425,'[1]REPORTE NOMINA PERSONAL TEM (2)'!$A$1:$K$277,11,0)</f>
        <v>1308.3599999999999</v>
      </c>
      <c r="N425" s="15">
        <f t="shared" si="153"/>
        <v>6117.36</v>
      </c>
      <c r="O425" s="15">
        <f t="shared" si="154"/>
        <v>43882.64</v>
      </c>
      <c r="P425" s="5"/>
      <c r="Q425" s="5"/>
      <c r="R425" s="12"/>
      <c r="S425" s="12"/>
      <c r="T425" s="12"/>
      <c r="U425" s="12"/>
      <c r="V425"/>
      <c r="W425"/>
      <c r="X425"/>
      <c r="Y425"/>
      <c r="Z425"/>
      <c r="AA425"/>
      <c r="AB425"/>
      <c r="AC425"/>
      <c r="AD425"/>
      <c r="AE425"/>
      <c r="AF425"/>
      <c r="AG425"/>
      <c r="AH425"/>
      <c r="AI425" s="12"/>
      <c r="AJ425" s="12"/>
      <c r="AK425" s="12"/>
      <c r="AL425" s="12"/>
      <c r="AM425" s="12"/>
      <c r="AN425"/>
      <c r="AO425" s="12"/>
      <c r="AP425" s="12"/>
    </row>
    <row r="426" spans="1:42" ht="15.75" thickBot="1" x14ac:dyDescent="0.3">
      <c r="D426" s="24">
        <v>2</v>
      </c>
      <c r="E426" s="19"/>
      <c r="F426" s="19"/>
      <c r="G426" s="19">
        <f>SUM(G424:G425)</f>
        <v>120000</v>
      </c>
      <c r="H426" s="19">
        <f t="shared" ref="H426:O426" si="155">SUM(H424:H425)</f>
        <v>0</v>
      </c>
      <c r="I426" s="19">
        <f t="shared" si="155"/>
        <v>120000</v>
      </c>
      <c r="J426" s="19">
        <f t="shared" si="155"/>
        <v>3444</v>
      </c>
      <c r="K426" s="19">
        <f t="shared" si="155"/>
        <v>7222.48</v>
      </c>
      <c r="L426" s="19">
        <f t="shared" si="155"/>
        <v>3648</v>
      </c>
      <c r="M426" s="19">
        <f t="shared" si="155"/>
        <v>1333.36</v>
      </c>
      <c r="N426" s="19">
        <f t="shared" si="155"/>
        <v>15647.84</v>
      </c>
      <c r="O426" s="19">
        <f t="shared" si="155"/>
        <v>104352.16</v>
      </c>
      <c r="P426" s="2"/>
      <c r="Q426" s="5"/>
      <c r="R426" s="12"/>
      <c r="S426" s="12"/>
      <c r="T426" s="12"/>
      <c r="U426" s="12"/>
      <c r="V426"/>
      <c r="W426"/>
      <c r="X426"/>
      <c r="Y426"/>
      <c r="Z426"/>
      <c r="AA426"/>
      <c r="AB426"/>
      <c r="AC426"/>
      <c r="AD426"/>
      <c r="AE426"/>
      <c r="AF426"/>
      <c r="AG426"/>
      <c r="AH426"/>
      <c r="AI426" s="12"/>
      <c r="AJ426" s="12"/>
      <c r="AK426" s="12"/>
      <c r="AL426" s="12"/>
      <c r="AM426" s="12"/>
      <c r="AN426"/>
      <c r="AO426" s="12"/>
      <c r="AP426" s="12"/>
    </row>
    <row r="427" spans="1:42" ht="15" x14ac:dyDescent="0.25">
      <c r="E427" s="8"/>
      <c r="F427" s="8"/>
      <c r="G427" s="15"/>
      <c r="H427" s="15"/>
      <c r="I427" s="15"/>
      <c r="J427" s="15"/>
      <c r="K427" s="15"/>
      <c r="L427" s="15"/>
      <c r="M427" s="15"/>
      <c r="N427" s="15"/>
      <c r="O427" s="15"/>
      <c r="P427" s="2"/>
      <c r="Q427" s="5"/>
      <c r="R427" s="12"/>
      <c r="S427" s="12"/>
      <c r="T427" s="12"/>
      <c r="U427" s="12"/>
      <c r="V427"/>
      <c r="W427"/>
      <c r="X427"/>
      <c r="Y427"/>
      <c r="Z427"/>
      <c r="AA427"/>
      <c r="AB427"/>
      <c r="AC427"/>
      <c r="AD427"/>
      <c r="AE427"/>
      <c r="AF427"/>
      <c r="AG427"/>
      <c r="AH427"/>
      <c r="AI427" s="12"/>
      <c r="AJ427" s="12"/>
      <c r="AK427" s="12"/>
      <c r="AL427" s="12"/>
      <c r="AM427" s="12"/>
      <c r="AN427"/>
      <c r="AO427" s="12"/>
      <c r="AP427" s="12"/>
    </row>
    <row r="428" spans="1:42" ht="15" x14ac:dyDescent="0.25">
      <c r="A428" s="11" t="s">
        <v>56</v>
      </c>
      <c r="E428" s="8"/>
      <c r="F428" s="8"/>
      <c r="G428" s="15"/>
      <c r="H428" s="15"/>
      <c r="I428" s="15"/>
      <c r="J428" s="15"/>
      <c r="K428" s="15"/>
      <c r="L428" s="15"/>
      <c r="M428" s="15"/>
      <c r="N428" s="15"/>
      <c r="O428" s="15"/>
      <c r="P428" s="2"/>
      <c r="Q428" s="5"/>
      <c r="R428" s="12"/>
      <c r="S428" s="12"/>
      <c r="T428" s="12"/>
      <c r="U428" s="12"/>
      <c r="V428"/>
      <c r="W428"/>
      <c r="X428"/>
      <c r="Y428"/>
      <c r="Z428"/>
      <c r="AA428"/>
      <c r="AB428"/>
      <c r="AC428"/>
      <c r="AD428"/>
      <c r="AE428"/>
      <c r="AF428"/>
      <c r="AG428"/>
      <c r="AH428"/>
      <c r="AI428" s="12"/>
      <c r="AJ428" s="12"/>
      <c r="AK428" s="12"/>
      <c r="AL428" s="12"/>
      <c r="AM428" s="12"/>
      <c r="AN428"/>
      <c r="AO428" s="12"/>
      <c r="AP428" s="12"/>
    </row>
    <row r="429" spans="1:42" ht="15" x14ac:dyDescent="0.25">
      <c r="A429" s="21" t="s">
        <v>309</v>
      </c>
      <c r="B429" s="21" t="s">
        <v>320</v>
      </c>
      <c r="C429" s="21" t="s">
        <v>310</v>
      </c>
      <c r="D429" s="21" t="s">
        <v>311</v>
      </c>
      <c r="E429" s="21" t="s">
        <v>312</v>
      </c>
      <c r="F429" s="21" t="s">
        <v>313</v>
      </c>
      <c r="G429" s="22" t="s">
        <v>314</v>
      </c>
      <c r="H429" s="22" t="s">
        <v>315</v>
      </c>
      <c r="I429" s="22" t="s">
        <v>316</v>
      </c>
      <c r="J429" s="22" t="s">
        <v>0</v>
      </c>
      <c r="K429" s="22" t="s">
        <v>1</v>
      </c>
      <c r="L429" s="22" t="s">
        <v>2</v>
      </c>
      <c r="M429" s="22" t="s">
        <v>317</v>
      </c>
      <c r="N429" s="22" t="s">
        <v>318</v>
      </c>
      <c r="O429" s="22" t="s">
        <v>319</v>
      </c>
      <c r="P429" s="2"/>
      <c r="Q429" s="5"/>
      <c r="R429" s="12"/>
      <c r="S429" s="12"/>
      <c r="T429" s="12"/>
      <c r="U429" s="12"/>
      <c r="V429"/>
      <c r="W429"/>
      <c r="X429"/>
      <c r="Y429"/>
      <c r="Z429"/>
      <c r="AA429"/>
      <c r="AB429"/>
      <c r="AC429"/>
      <c r="AD429"/>
      <c r="AE429"/>
      <c r="AF429"/>
      <c r="AG429"/>
      <c r="AH429"/>
      <c r="AI429" s="12"/>
      <c r="AJ429" s="12"/>
      <c r="AK429" s="12"/>
      <c r="AL429" s="12"/>
      <c r="AM429" s="12"/>
      <c r="AN429"/>
      <c r="AO429" s="12"/>
      <c r="AP429" s="12"/>
    </row>
    <row r="430" spans="1:42" ht="15" x14ac:dyDescent="0.25">
      <c r="A430" s="5" t="s">
        <v>57</v>
      </c>
      <c r="B430" s="5" t="s">
        <v>29</v>
      </c>
      <c r="C430" s="5" t="s">
        <v>255</v>
      </c>
      <c r="D430" s="5" t="s">
        <v>253</v>
      </c>
      <c r="E430" s="8">
        <v>45839</v>
      </c>
      <c r="F430" s="8">
        <v>46023</v>
      </c>
      <c r="G430" s="15">
        <v>70000</v>
      </c>
      <c r="H430" s="15">
        <v>0</v>
      </c>
      <c r="I430" s="15">
        <f t="shared" ref="I430:I431" si="156">+G430+H430</f>
        <v>70000</v>
      </c>
      <c r="J430" s="15">
        <f>+VLOOKUP(A430,'[1]REPORTE NOMINA PERSONAL TEM (2)'!A$2:K$277,8,0)</f>
        <v>2009</v>
      </c>
      <c r="K430" s="15">
        <f>+VLOOKUP(A430,'[1]REPORTE NOMINA PERSONAL TEM (2)'!A$1:K$277,9,0)</f>
        <v>5368.48</v>
      </c>
      <c r="L430" s="15">
        <f>+VLOOKUP(A430,'[1]REPORTE NOMINA PERSONAL TEM (2)'!A$2:K$277,10,0)</f>
        <v>2128</v>
      </c>
      <c r="M430" s="15">
        <f>+VLOOKUP(A430,'[1]REPORTE NOMINA PERSONAL TEM (2)'!$A$1:$K$277,11,0)</f>
        <v>25</v>
      </c>
      <c r="N430" s="15">
        <f t="shared" ref="N430:N431" si="157">+J430+K430+M430+L430</f>
        <v>9530.48</v>
      </c>
      <c r="O430" s="15">
        <f t="shared" ref="O430:O431" si="158">+I430-N430</f>
        <v>60469.520000000004</v>
      </c>
      <c r="P430" s="5"/>
      <c r="Q430" s="5"/>
      <c r="R430" s="12"/>
      <c r="S430" s="12"/>
      <c r="T430" s="12"/>
      <c r="U430" s="12"/>
      <c r="V430"/>
      <c r="W430"/>
      <c r="X430"/>
      <c r="Y430"/>
      <c r="Z430"/>
      <c r="AA430"/>
      <c r="AB430"/>
      <c r="AC430"/>
      <c r="AD430"/>
      <c r="AE430"/>
      <c r="AF430"/>
      <c r="AG430"/>
      <c r="AH430"/>
      <c r="AI430" s="12"/>
      <c r="AJ430" s="12"/>
      <c r="AK430" s="12"/>
      <c r="AL430" s="12"/>
      <c r="AM430" s="12"/>
      <c r="AN430"/>
      <c r="AO430" s="12"/>
      <c r="AP430" s="12"/>
    </row>
    <row r="431" spans="1:42" ht="15" x14ac:dyDescent="0.25">
      <c r="A431" s="5" t="s">
        <v>267</v>
      </c>
      <c r="B431" s="5" t="s">
        <v>6</v>
      </c>
      <c r="C431" s="5" t="s">
        <v>255</v>
      </c>
      <c r="D431" s="5" t="s">
        <v>254</v>
      </c>
      <c r="E431" s="8">
        <v>45778</v>
      </c>
      <c r="F431" s="8">
        <v>45962</v>
      </c>
      <c r="G431" s="15">
        <v>50000</v>
      </c>
      <c r="H431" s="15">
        <v>0</v>
      </c>
      <c r="I431" s="15">
        <f t="shared" si="156"/>
        <v>50000</v>
      </c>
      <c r="J431" s="15">
        <f>+VLOOKUP(A431,'[1]REPORTE NOMINA PERSONAL TEM (2)'!A$2:K$277,8,0)</f>
        <v>1435</v>
      </c>
      <c r="K431" s="15">
        <f>+VLOOKUP(A431,'[1]REPORTE NOMINA PERSONAL TEM (2)'!A$1:K$277,9,0)</f>
        <v>1854</v>
      </c>
      <c r="L431" s="15">
        <f>+VLOOKUP(A431,'[1]REPORTE NOMINA PERSONAL TEM (2)'!A$2:K$277,10,0)</f>
        <v>1520</v>
      </c>
      <c r="M431" s="15">
        <f>+VLOOKUP(A431,'[1]REPORTE NOMINA PERSONAL TEM (2)'!$A$1:$K$277,11,0)</f>
        <v>1305.98</v>
      </c>
      <c r="N431" s="15">
        <f t="shared" si="157"/>
        <v>6114.98</v>
      </c>
      <c r="O431" s="15">
        <f t="shared" si="158"/>
        <v>43885.020000000004</v>
      </c>
      <c r="P431" s="5"/>
      <c r="Q431" s="5"/>
      <c r="R431" s="12"/>
      <c r="S431" s="12"/>
      <c r="T431" s="12"/>
      <c r="U431" s="12"/>
      <c r="V431"/>
      <c r="W431"/>
      <c r="X431"/>
      <c r="Y431"/>
      <c r="Z431"/>
      <c r="AA431"/>
      <c r="AB431"/>
      <c r="AC431"/>
      <c r="AD431"/>
      <c r="AE431"/>
      <c r="AF431"/>
      <c r="AG431"/>
      <c r="AH431"/>
      <c r="AI431" s="12"/>
      <c r="AJ431" s="12"/>
      <c r="AK431" s="12"/>
      <c r="AL431"/>
      <c r="AM431" s="12"/>
      <c r="AN431"/>
      <c r="AO431" s="12"/>
      <c r="AP431" s="12"/>
    </row>
    <row r="432" spans="1:42" ht="15.75" thickBot="1" x14ac:dyDescent="0.3">
      <c r="D432" s="24">
        <v>2</v>
      </c>
      <c r="E432" s="19"/>
      <c r="F432" s="19"/>
      <c r="G432" s="19">
        <f>SUM(G430:G431)</f>
        <v>120000</v>
      </c>
      <c r="H432" s="19">
        <f t="shared" ref="H432:O432" si="159">SUM(H430:H431)</f>
        <v>0</v>
      </c>
      <c r="I432" s="19">
        <f t="shared" si="159"/>
        <v>120000</v>
      </c>
      <c r="J432" s="19">
        <f t="shared" si="159"/>
        <v>3444</v>
      </c>
      <c r="K432" s="19">
        <f t="shared" si="159"/>
        <v>7222.48</v>
      </c>
      <c r="L432" s="19">
        <f t="shared" si="159"/>
        <v>3648</v>
      </c>
      <c r="M432" s="19">
        <f t="shared" si="159"/>
        <v>1330.98</v>
      </c>
      <c r="N432" s="19">
        <f t="shared" si="159"/>
        <v>15645.46</v>
      </c>
      <c r="O432" s="19">
        <f t="shared" si="159"/>
        <v>104354.54000000001</v>
      </c>
      <c r="P432" s="2"/>
      <c r="Q432" s="5"/>
      <c r="R432" s="12"/>
      <c r="S432" s="12"/>
      <c r="T432" s="12"/>
      <c r="U432" s="12"/>
      <c r="V432"/>
      <c r="W432"/>
      <c r="X432"/>
      <c r="Y432"/>
      <c r="Z432"/>
      <c r="AA432"/>
      <c r="AB432"/>
      <c r="AC432"/>
      <c r="AD432"/>
      <c r="AE432"/>
      <c r="AF432"/>
      <c r="AG432"/>
      <c r="AH432"/>
      <c r="AI432"/>
      <c r="AJ432" s="12"/>
      <c r="AK432" s="12"/>
      <c r="AL432"/>
      <c r="AM432" s="12"/>
      <c r="AN432"/>
      <c r="AO432" s="12"/>
      <c r="AP432" s="12"/>
    </row>
    <row r="433" spans="1:42" ht="15" x14ac:dyDescent="0.25">
      <c r="A433" s="11" t="s">
        <v>116</v>
      </c>
      <c r="E433" s="8"/>
      <c r="F433" s="8"/>
      <c r="G433" s="15"/>
      <c r="H433" s="15"/>
      <c r="I433" s="15"/>
      <c r="J433" s="15"/>
      <c r="K433" s="15"/>
      <c r="L433" s="15"/>
      <c r="M433" s="15"/>
      <c r="N433" s="15"/>
      <c r="O433" s="15"/>
      <c r="P433" s="2"/>
      <c r="Q433" s="5"/>
      <c r="R433" s="12"/>
      <c r="S433" s="12"/>
      <c r="T433" s="12"/>
      <c r="U433" s="12"/>
      <c r="V433"/>
      <c r="W433"/>
      <c r="X433"/>
      <c r="Y433"/>
      <c r="Z433"/>
      <c r="AA433"/>
      <c r="AB433"/>
      <c r="AC433"/>
      <c r="AD433"/>
      <c r="AE433"/>
      <c r="AF433"/>
      <c r="AG433"/>
      <c r="AH433"/>
      <c r="AI433"/>
      <c r="AJ433" s="12"/>
      <c r="AK433" s="12"/>
      <c r="AL433"/>
      <c r="AM433" s="12"/>
      <c r="AN433"/>
      <c r="AO433" s="12"/>
      <c r="AP433" s="12"/>
    </row>
    <row r="434" spans="1:42" ht="15" x14ac:dyDescent="0.25">
      <c r="A434" s="21" t="s">
        <v>309</v>
      </c>
      <c r="B434" s="21" t="s">
        <v>320</v>
      </c>
      <c r="C434" s="21" t="s">
        <v>310</v>
      </c>
      <c r="D434" s="21" t="s">
        <v>311</v>
      </c>
      <c r="E434" s="21" t="s">
        <v>312</v>
      </c>
      <c r="F434" s="21" t="s">
        <v>313</v>
      </c>
      <c r="G434" s="22" t="s">
        <v>314</v>
      </c>
      <c r="H434" s="22" t="s">
        <v>315</v>
      </c>
      <c r="I434" s="22" t="s">
        <v>316</v>
      </c>
      <c r="J434" s="22" t="s">
        <v>0</v>
      </c>
      <c r="K434" s="22" t="s">
        <v>1</v>
      </c>
      <c r="L434" s="22" t="s">
        <v>2</v>
      </c>
      <c r="M434" s="22" t="s">
        <v>317</v>
      </c>
      <c r="N434" s="22" t="s">
        <v>318</v>
      </c>
      <c r="O434" s="22" t="s">
        <v>319</v>
      </c>
      <c r="P434" s="2"/>
      <c r="Q434" s="5"/>
      <c r="R434" s="12"/>
      <c r="S434" s="12"/>
      <c r="T434" s="12"/>
      <c r="U434" s="12"/>
      <c r="V434"/>
      <c r="W434"/>
      <c r="X434"/>
      <c r="Y434"/>
      <c r="Z434"/>
      <c r="AA434"/>
      <c r="AB434"/>
      <c r="AC434"/>
      <c r="AD434"/>
      <c r="AE434"/>
      <c r="AF434"/>
      <c r="AG434"/>
      <c r="AH434"/>
      <c r="AI434"/>
      <c r="AJ434" s="12"/>
      <c r="AK434" s="12"/>
      <c r="AL434"/>
      <c r="AM434" s="12"/>
      <c r="AN434"/>
      <c r="AO434" s="12"/>
      <c r="AP434" s="12"/>
    </row>
    <row r="435" spans="1:42" s="3" customFormat="1" ht="15" x14ac:dyDescent="0.25">
      <c r="A435" s="10" t="s">
        <v>118</v>
      </c>
      <c r="B435" s="10" t="s">
        <v>6</v>
      </c>
      <c r="C435" s="10" t="s">
        <v>255</v>
      </c>
      <c r="D435" s="10" t="s">
        <v>253</v>
      </c>
      <c r="E435" s="9">
        <v>45839</v>
      </c>
      <c r="F435" s="9">
        <v>46023</v>
      </c>
      <c r="G435" s="15">
        <v>50000</v>
      </c>
      <c r="H435" s="15">
        <v>0</v>
      </c>
      <c r="I435" s="15">
        <f>+G435+H435</f>
        <v>50000</v>
      </c>
      <c r="J435" s="15">
        <f>+VLOOKUP(A435,'[1]REPORTE NOMINA PERSONAL TEM (2)'!A$2:K$277,8,0)</f>
        <v>1435</v>
      </c>
      <c r="K435" s="15">
        <f>+VLOOKUP(A435,'[1]REPORTE NOMINA PERSONAL TEM (2)'!A$1:K$277,9,0)</f>
        <v>1854</v>
      </c>
      <c r="L435" s="15">
        <f>+VLOOKUP(A435,'[1]REPORTE NOMINA PERSONAL TEM (2)'!A$2:K$277,10,0)</f>
        <v>1520</v>
      </c>
      <c r="M435" s="15">
        <f>+VLOOKUP(A435,'[1]REPORTE NOMINA PERSONAL TEM (2)'!$A$1:$K$277,11,0)</f>
        <v>1946.47</v>
      </c>
      <c r="N435" s="15">
        <f>+J435+K435+M435+L435</f>
        <v>6755.47</v>
      </c>
      <c r="O435" s="15">
        <f>+I435-N435</f>
        <v>43244.53</v>
      </c>
      <c r="P435" s="10"/>
      <c r="Q435" s="10"/>
      <c r="R435" s="27"/>
      <c r="S435" s="27"/>
      <c r="T435" s="27"/>
      <c r="U435" s="27"/>
      <c r="V435" s="23"/>
      <c r="W435" s="23"/>
      <c r="X435" s="23"/>
      <c r="Y435" s="23"/>
      <c r="Z435" s="23"/>
      <c r="AA435" s="23"/>
      <c r="AB435" s="23"/>
      <c r="AC435" s="23"/>
      <c r="AD435" s="23"/>
      <c r="AE435" s="23"/>
      <c r="AF435" s="23"/>
      <c r="AG435" s="23"/>
      <c r="AH435" s="23"/>
      <c r="AI435" s="27"/>
      <c r="AJ435" s="27"/>
      <c r="AK435" s="27"/>
      <c r="AL435" s="23"/>
      <c r="AM435" s="27"/>
      <c r="AN435" s="23"/>
      <c r="AO435" s="27"/>
      <c r="AP435" s="27"/>
    </row>
    <row r="436" spans="1:42" s="3" customFormat="1" ht="15" x14ac:dyDescent="0.25">
      <c r="A436" s="10" t="s">
        <v>117</v>
      </c>
      <c r="B436" s="10" t="s">
        <v>6</v>
      </c>
      <c r="C436" s="10" t="s">
        <v>255</v>
      </c>
      <c r="D436" s="10" t="s">
        <v>254</v>
      </c>
      <c r="E436" s="9">
        <v>45717</v>
      </c>
      <c r="F436" s="9">
        <v>45901</v>
      </c>
      <c r="G436" s="15">
        <v>31500</v>
      </c>
      <c r="H436" s="15">
        <v>0</v>
      </c>
      <c r="I436" s="15">
        <f>+G436+H436</f>
        <v>31500</v>
      </c>
      <c r="J436" s="15">
        <f>+VLOOKUP(A436,'[1]REPORTE NOMINA PERSONAL TEM (2)'!A$2:K$277,8,0)</f>
        <v>904.05</v>
      </c>
      <c r="K436" s="15">
        <f>+VLOOKUP(A436,'[1]REPORTE NOMINA PERSONAL TEM (2)'!A$1:K$277,9,0)</f>
        <v>0</v>
      </c>
      <c r="L436" s="15">
        <f>+VLOOKUP(A436,'[1]REPORTE NOMINA PERSONAL TEM (2)'!A$2:K$277,10,0)</f>
        <v>957.6</v>
      </c>
      <c r="M436" s="15">
        <f>+VLOOKUP(A436,'[1]REPORTE NOMINA PERSONAL TEM (2)'!$A$1:$K$277,11,0)</f>
        <v>987.52</v>
      </c>
      <c r="N436" s="15">
        <f>+J436+K436+M436+L436</f>
        <v>2849.17</v>
      </c>
      <c r="O436" s="15">
        <f>+I436-N436</f>
        <v>28650.83</v>
      </c>
      <c r="P436" s="10"/>
      <c r="Q436" s="10"/>
      <c r="R436" s="27"/>
      <c r="S436" s="27"/>
      <c r="T436" s="27"/>
      <c r="U436" s="27"/>
      <c r="V436" s="23"/>
      <c r="W436" s="23"/>
      <c r="X436" s="23"/>
      <c r="Y436" s="23"/>
      <c r="Z436" s="23"/>
      <c r="AA436" s="23"/>
      <c r="AB436" s="23"/>
      <c r="AC436" s="23"/>
      <c r="AD436" s="23"/>
      <c r="AE436" s="23"/>
      <c r="AF436" s="23"/>
      <c r="AG436" s="23"/>
      <c r="AH436" s="23"/>
      <c r="AI436" s="23"/>
      <c r="AJ436" s="27"/>
      <c r="AK436" s="27"/>
      <c r="AL436" s="23"/>
      <c r="AM436" s="27"/>
      <c r="AN436" s="23"/>
      <c r="AO436" s="27"/>
      <c r="AP436" s="27"/>
    </row>
    <row r="437" spans="1:42" s="3" customFormat="1" ht="15" x14ac:dyDescent="0.25">
      <c r="A437" s="10" t="s">
        <v>285</v>
      </c>
      <c r="B437" s="10" t="s">
        <v>211</v>
      </c>
      <c r="C437" s="10" t="s">
        <v>255</v>
      </c>
      <c r="D437" s="10" t="s">
        <v>253</v>
      </c>
      <c r="E437" s="9">
        <v>45870</v>
      </c>
      <c r="F437" s="9">
        <v>46054</v>
      </c>
      <c r="G437" s="15">
        <v>76000</v>
      </c>
      <c r="H437" s="15">
        <v>0</v>
      </c>
      <c r="I437" s="15">
        <f t="shared" ref="I437:I438" si="160">+G437+H437</f>
        <v>76000</v>
      </c>
      <c r="J437" s="15">
        <f>+VLOOKUP(A437,'[1]REPORTE NOMINA PERSONAL TEM (2)'!A$2:K$277,8,0)</f>
        <v>2181.1999999999998</v>
      </c>
      <c r="K437" s="15">
        <f>+VLOOKUP(A437,'[1]REPORTE NOMINA PERSONAL TEM (2)'!A$1:K$277,9,0)</f>
        <v>6497.56</v>
      </c>
      <c r="L437" s="15">
        <f>+VLOOKUP(A437,'[1]REPORTE NOMINA PERSONAL TEM (2)'!A$2:K$277,10,0)</f>
        <v>2310.4</v>
      </c>
      <c r="M437" s="15">
        <f>+VLOOKUP(A437,'[1]REPORTE NOMINA PERSONAL TEM (2)'!$A$1:$K$277,11,0)</f>
        <v>25308</v>
      </c>
      <c r="N437" s="15">
        <f t="shared" ref="N437:N438" si="161">+J437+K437+M437+L437</f>
        <v>36297.160000000003</v>
      </c>
      <c r="O437" s="15">
        <f t="shared" ref="O437:O438" si="162">+I437-N437</f>
        <v>39702.839999999997</v>
      </c>
      <c r="P437" s="10"/>
      <c r="Q437" s="10"/>
      <c r="R437" s="27"/>
      <c r="S437" s="27"/>
      <c r="T437" s="27"/>
      <c r="U437" s="27"/>
      <c r="V437" s="23"/>
      <c r="W437" s="23"/>
      <c r="X437" s="23"/>
      <c r="Y437" s="23"/>
      <c r="Z437" s="23"/>
      <c r="AA437" s="23"/>
      <c r="AB437" s="23"/>
      <c r="AC437" s="23"/>
      <c r="AD437" s="23"/>
      <c r="AE437" s="23"/>
      <c r="AF437" s="23"/>
      <c r="AG437" s="23"/>
      <c r="AH437" s="23"/>
      <c r="AI437" s="27"/>
      <c r="AJ437" s="27"/>
      <c r="AK437" s="27"/>
      <c r="AL437" s="23"/>
      <c r="AM437" s="27"/>
      <c r="AN437" s="23"/>
      <c r="AO437" s="27"/>
      <c r="AP437" s="27"/>
    </row>
    <row r="438" spans="1:42" ht="15" x14ac:dyDescent="0.25">
      <c r="A438" s="5" t="s">
        <v>119</v>
      </c>
      <c r="B438" s="5" t="s">
        <v>16</v>
      </c>
      <c r="C438" s="5" t="s">
        <v>255</v>
      </c>
      <c r="D438" s="5" t="s">
        <v>253</v>
      </c>
      <c r="E438" s="8">
        <v>45717</v>
      </c>
      <c r="F438" s="8">
        <v>45901</v>
      </c>
      <c r="G438" s="15">
        <v>55000</v>
      </c>
      <c r="H438" s="15">
        <v>0</v>
      </c>
      <c r="I438" s="15">
        <f t="shared" si="160"/>
        <v>55000</v>
      </c>
      <c r="J438" s="15">
        <f>+VLOOKUP(A438,'[1]REPORTE NOMINA PERSONAL TEM (2)'!A$2:K$277,8,0)</f>
        <v>1578.5</v>
      </c>
      <c r="K438" s="15">
        <f>+VLOOKUP(A438,'[1]REPORTE NOMINA PERSONAL TEM (2)'!A$1:K$277,9,0)</f>
        <v>2559.6799999999998</v>
      </c>
      <c r="L438" s="15">
        <f>+VLOOKUP(A438,'[1]REPORTE NOMINA PERSONAL TEM (2)'!A$2:K$277,10,0)</f>
        <v>1672</v>
      </c>
      <c r="M438" s="15">
        <f>+VLOOKUP(A438,'[1]REPORTE NOMINA PERSONAL TEM (2)'!$A$1:$K$277,11,0)</f>
        <v>25</v>
      </c>
      <c r="N438" s="15">
        <f t="shared" si="161"/>
        <v>5835.18</v>
      </c>
      <c r="O438" s="15">
        <f t="shared" si="162"/>
        <v>49164.82</v>
      </c>
      <c r="P438" s="5"/>
      <c r="Q438" s="5"/>
      <c r="R438" s="12"/>
      <c r="S438" s="12"/>
      <c r="T438" s="12"/>
      <c r="U438" s="12"/>
      <c r="V438"/>
      <c r="W438"/>
      <c r="X438"/>
      <c r="Y438"/>
      <c r="Z438"/>
      <c r="AA438"/>
      <c r="AB438"/>
      <c r="AC438"/>
      <c r="AD438"/>
      <c r="AE438"/>
      <c r="AF438"/>
      <c r="AG438"/>
      <c r="AH438"/>
      <c r="AI438"/>
      <c r="AJ438" s="12"/>
      <c r="AK438" s="12"/>
      <c r="AL438" s="12"/>
      <c r="AM438" s="12"/>
      <c r="AN438"/>
      <c r="AO438" s="12"/>
      <c r="AP438" s="12"/>
    </row>
    <row r="439" spans="1:42" ht="15.75" thickBot="1" x14ac:dyDescent="0.3">
      <c r="D439" s="24">
        <v>4</v>
      </c>
      <c r="E439" s="19"/>
      <c r="F439" s="19"/>
      <c r="G439" s="19">
        <f>SUM(G435:G438)</f>
        <v>212500</v>
      </c>
      <c r="H439" s="19">
        <f t="shared" ref="H439:O439" si="163">SUM(H435:H438)</f>
        <v>0</v>
      </c>
      <c r="I439" s="19">
        <f t="shared" si="163"/>
        <v>212500</v>
      </c>
      <c r="J439" s="19">
        <f t="shared" si="163"/>
        <v>6098.75</v>
      </c>
      <c r="K439" s="19">
        <f t="shared" si="163"/>
        <v>10911.240000000002</v>
      </c>
      <c r="L439" s="19">
        <f t="shared" si="163"/>
        <v>6460</v>
      </c>
      <c r="M439" s="19">
        <f t="shared" si="163"/>
        <v>28266.989999999998</v>
      </c>
      <c r="N439" s="19">
        <f t="shared" si="163"/>
        <v>51736.98</v>
      </c>
      <c r="O439" s="19">
        <f t="shared" si="163"/>
        <v>160763.01999999999</v>
      </c>
      <c r="P439" s="2"/>
      <c r="Q439" s="5"/>
      <c r="R439" s="12"/>
      <c r="S439" s="12"/>
      <c r="T439" s="12"/>
      <c r="U439" s="12"/>
      <c r="V439"/>
      <c r="W439"/>
      <c r="X439"/>
      <c r="Y439"/>
      <c r="Z439"/>
      <c r="AA439"/>
      <c r="AB439"/>
      <c r="AC439"/>
      <c r="AD439"/>
      <c r="AE439"/>
      <c r="AF439"/>
      <c r="AG439"/>
      <c r="AH439"/>
      <c r="AI439"/>
      <c r="AJ439" s="12"/>
      <c r="AK439" s="12"/>
      <c r="AL439" s="12"/>
      <c r="AM439" s="12"/>
      <c r="AN439"/>
      <c r="AO439" s="12"/>
      <c r="AP439" s="12"/>
    </row>
    <row r="440" spans="1:42" ht="15" x14ac:dyDescent="0.25">
      <c r="E440" s="8"/>
      <c r="F440" s="8"/>
      <c r="G440" s="15"/>
      <c r="H440" s="15"/>
      <c r="I440" s="15"/>
      <c r="J440" s="15"/>
      <c r="K440" s="15"/>
      <c r="L440" s="15"/>
      <c r="M440" s="15"/>
      <c r="N440" s="15"/>
      <c r="O440" s="15"/>
      <c r="P440" s="2"/>
      <c r="Q440" s="5"/>
      <c r="R440" s="12"/>
      <c r="S440" s="12"/>
      <c r="T440" s="12"/>
      <c r="U440" s="12"/>
      <c r="V440"/>
      <c r="W440"/>
      <c r="X440"/>
      <c r="Y440"/>
      <c r="Z440"/>
      <c r="AA440"/>
      <c r="AB440"/>
      <c r="AC440"/>
      <c r="AD440"/>
      <c r="AE440"/>
      <c r="AF440"/>
      <c r="AG440"/>
      <c r="AH440"/>
      <c r="AI440" s="12"/>
      <c r="AJ440" s="12"/>
      <c r="AK440" s="12"/>
      <c r="AL440" s="12"/>
      <c r="AM440" s="12"/>
      <c r="AN440"/>
      <c r="AO440" s="12"/>
      <c r="AP440" s="12"/>
    </row>
    <row r="441" spans="1:42" ht="15" x14ac:dyDescent="0.25">
      <c r="A441" s="11" t="s">
        <v>103</v>
      </c>
      <c r="E441" s="8"/>
      <c r="F441" s="8"/>
      <c r="G441" s="15"/>
      <c r="H441" s="15"/>
      <c r="I441" s="15"/>
      <c r="J441" s="15"/>
      <c r="K441" s="15"/>
      <c r="L441" s="15"/>
      <c r="M441" s="15"/>
      <c r="N441" s="15"/>
      <c r="O441" s="15"/>
      <c r="P441" s="2"/>
      <c r="Q441" s="5"/>
      <c r="R441" s="12"/>
      <c r="S441" s="12"/>
      <c r="T441" s="12"/>
      <c r="U441" s="12"/>
      <c r="V441"/>
      <c r="W441"/>
      <c r="X441"/>
      <c r="Y441"/>
      <c r="Z441"/>
      <c r="AA441"/>
      <c r="AB441"/>
      <c r="AC441"/>
      <c r="AD441"/>
      <c r="AE441"/>
      <c r="AF441"/>
      <c r="AG441"/>
      <c r="AH441"/>
      <c r="AI441" s="12"/>
      <c r="AJ441" s="12"/>
      <c r="AK441" s="12"/>
      <c r="AL441" s="12"/>
      <c r="AM441" s="12"/>
      <c r="AN441"/>
      <c r="AO441" s="12"/>
      <c r="AP441" s="12"/>
    </row>
    <row r="442" spans="1:42" ht="15" x14ac:dyDescent="0.25">
      <c r="A442" s="21" t="s">
        <v>309</v>
      </c>
      <c r="B442" s="21" t="s">
        <v>320</v>
      </c>
      <c r="C442" s="21" t="s">
        <v>310</v>
      </c>
      <c r="D442" s="21" t="s">
        <v>311</v>
      </c>
      <c r="E442" s="21" t="s">
        <v>312</v>
      </c>
      <c r="F442" s="21" t="s">
        <v>313</v>
      </c>
      <c r="G442" s="22" t="s">
        <v>314</v>
      </c>
      <c r="H442" s="22" t="s">
        <v>315</v>
      </c>
      <c r="I442" s="22" t="s">
        <v>316</v>
      </c>
      <c r="J442" s="22" t="s">
        <v>0</v>
      </c>
      <c r="K442" s="22" t="s">
        <v>1</v>
      </c>
      <c r="L442" s="22" t="s">
        <v>2</v>
      </c>
      <c r="M442" s="22" t="s">
        <v>317</v>
      </c>
      <c r="N442" s="22" t="s">
        <v>318</v>
      </c>
      <c r="O442" s="22" t="s">
        <v>319</v>
      </c>
      <c r="P442" s="2"/>
      <c r="Q442" s="5"/>
      <c r="R442" s="12"/>
      <c r="S442" s="12"/>
      <c r="T442" s="12"/>
      <c r="U442" s="12"/>
      <c r="V442"/>
      <c r="W442"/>
      <c r="X442"/>
      <c r="Y442"/>
      <c r="Z442"/>
      <c r="AA442"/>
      <c r="AB442"/>
      <c r="AC442"/>
      <c r="AD442"/>
      <c r="AE442"/>
      <c r="AF442"/>
      <c r="AG442"/>
      <c r="AH442"/>
      <c r="AI442" s="12"/>
      <c r="AJ442" s="12"/>
      <c r="AK442" s="12"/>
      <c r="AL442" s="12"/>
      <c r="AM442" s="12"/>
      <c r="AN442"/>
      <c r="AO442" s="12"/>
      <c r="AP442" s="12"/>
    </row>
    <row r="443" spans="1:42" ht="15" x14ac:dyDescent="0.25">
      <c r="A443" s="5" t="s">
        <v>104</v>
      </c>
      <c r="B443" s="5" t="s">
        <v>9</v>
      </c>
      <c r="C443" s="5" t="s">
        <v>255</v>
      </c>
      <c r="D443" s="5" t="s">
        <v>254</v>
      </c>
      <c r="E443" s="8">
        <v>45717</v>
      </c>
      <c r="F443" s="8">
        <v>45901</v>
      </c>
      <c r="G443" s="15">
        <v>40000</v>
      </c>
      <c r="H443" s="15">
        <v>0</v>
      </c>
      <c r="I443" s="15">
        <f t="shared" ref="I443" si="164">+G443+H443</f>
        <v>40000</v>
      </c>
      <c r="J443" s="15">
        <f>+VLOOKUP(A443,'[1]REPORTE NOMINA PERSONAL TEM (2)'!A$2:K$277,8,0)</f>
        <v>1148</v>
      </c>
      <c r="K443" s="15">
        <f>+VLOOKUP(A443,'[1]REPORTE NOMINA PERSONAL TEM (2)'!A$1:K$277,9,0)</f>
        <v>442.65</v>
      </c>
      <c r="L443" s="15">
        <f>+VLOOKUP(A443,'[1]REPORTE NOMINA PERSONAL TEM (2)'!A$2:K$277,10,0)</f>
        <v>1216</v>
      </c>
      <c r="M443" s="15">
        <f>+VLOOKUP(A443,'[1]REPORTE NOMINA PERSONAL TEM (2)'!$A$1:$K$277,11,0)</f>
        <v>25</v>
      </c>
      <c r="N443" s="15">
        <f t="shared" ref="N443" si="165">+J443+K443+M443+L443</f>
        <v>2831.65</v>
      </c>
      <c r="O443" s="15">
        <f t="shared" ref="O443" si="166">+I443-N443</f>
        <v>37168.35</v>
      </c>
      <c r="P443" s="5"/>
      <c r="Q443" s="5"/>
      <c r="R443" s="12"/>
      <c r="S443" s="12"/>
      <c r="T443" s="12"/>
      <c r="U443" s="12"/>
      <c r="V443"/>
      <c r="W443"/>
      <c r="X443"/>
      <c r="Y443"/>
      <c r="Z443"/>
      <c r="AA443"/>
      <c r="AB443"/>
      <c r="AC443"/>
      <c r="AD443"/>
      <c r="AE443"/>
      <c r="AF443"/>
      <c r="AG443"/>
      <c r="AH443"/>
      <c r="AI443" s="12"/>
      <c r="AJ443" s="12"/>
      <c r="AK443" s="12"/>
      <c r="AL443" s="12"/>
      <c r="AM443" s="12"/>
      <c r="AN443"/>
      <c r="AO443" s="12"/>
      <c r="AP443" s="12"/>
    </row>
    <row r="444" spans="1:42" ht="15.75" thickBot="1" x14ac:dyDescent="0.3">
      <c r="D444" s="24">
        <v>1</v>
      </c>
      <c r="E444" s="19"/>
      <c r="F444" s="19"/>
      <c r="G444" s="19">
        <f>SUM(G443)</f>
        <v>40000</v>
      </c>
      <c r="H444" s="19">
        <f t="shared" ref="H444:O444" si="167">SUM(H443)</f>
        <v>0</v>
      </c>
      <c r="I444" s="19">
        <f t="shared" si="167"/>
        <v>40000</v>
      </c>
      <c r="J444" s="19">
        <f t="shared" si="167"/>
        <v>1148</v>
      </c>
      <c r="K444" s="19">
        <f t="shared" si="167"/>
        <v>442.65</v>
      </c>
      <c r="L444" s="19">
        <f t="shared" si="167"/>
        <v>1216</v>
      </c>
      <c r="M444" s="19">
        <f t="shared" si="167"/>
        <v>25</v>
      </c>
      <c r="N444" s="19">
        <f t="shared" si="167"/>
        <v>2831.65</v>
      </c>
      <c r="O444" s="19">
        <f t="shared" si="167"/>
        <v>37168.35</v>
      </c>
      <c r="P444" s="5"/>
      <c r="Q444" s="5"/>
      <c r="R444" s="12"/>
      <c r="S444" s="12"/>
      <c r="T444" s="12"/>
      <c r="U444" s="12"/>
      <c r="V444"/>
      <c r="W444"/>
      <c r="X444"/>
      <c r="Y444"/>
      <c r="Z444"/>
      <c r="AA444"/>
      <c r="AB444"/>
      <c r="AC444"/>
      <c r="AD444"/>
      <c r="AE444"/>
      <c r="AF444"/>
      <c r="AG444"/>
      <c r="AH444"/>
      <c r="AI444" s="12"/>
      <c r="AJ444" s="12"/>
      <c r="AK444" s="12"/>
      <c r="AL444" s="12"/>
      <c r="AM444" s="12"/>
      <c r="AN444"/>
      <c r="AO444" s="12"/>
      <c r="AP444" s="12"/>
    </row>
    <row r="445" spans="1:42" ht="15" x14ac:dyDescent="0.25">
      <c r="E445" s="8"/>
      <c r="F445" s="8"/>
      <c r="G445" s="15"/>
      <c r="H445" s="15"/>
      <c r="I445" s="15"/>
      <c r="J445" s="15"/>
      <c r="K445" s="15"/>
      <c r="L445" s="15"/>
      <c r="M445" s="15"/>
      <c r="N445" s="15"/>
      <c r="O445" s="15"/>
      <c r="P445" s="2"/>
      <c r="Q445" s="5"/>
      <c r="R445" s="12"/>
      <c r="S445" s="12"/>
      <c r="T445" s="12"/>
      <c r="U445" s="12"/>
      <c r="V445"/>
      <c r="W445"/>
      <c r="X445"/>
      <c r="Y445"/>
      <c r="Z445"/>
      <c r="AA445"/>
      <c r="AB445"/>
      <c r="AC445"/>
      <c r="AD445"/>
      <c r="AE445"/>
      <c r="AF445"/>
      <c r="AG445"/>
      <c r="AH445"/>
      <c r="AI445"/>
      <c r="AJ445" s="12"/>
      <c r="AK445" s="12"/>
      <c r="AL445" s="12"/>
      <c r="AM445" s="12"/>
      <c r="AN445"/>
      <c r="AO445" s="12"/>
      <c r="AP445" s="12"/>
    </row>
    <row r="446" spans="1:42" ht="15" x14ac:dyDescent="0.25">
      <c r="A446" s="11" t="s">
        <v>126</v>
      </c>
      <c r="E446" s="8"/>
      <c r="F446" s="8"/>
      <c r="G446" s="15"/>
      <c r="H446" s="15"/>
      <c r="I446" s="15"/>
      <c r="J446" s="15"/>
      <c r="K446" s="15"/>
      <c r="L446" s="15"/>
      <c r="M446" s="15"/>
      <c r="N446" s="15"/>
      <c r="O446" s="15"/>
      <c r="P446" s="2"/>
      <c r="Q446" s="5"/>
      <c r="R446" s="12"/>
      <c r="S446" s="12"/>
      <c r="T446" s="12"/>
      <c r="U446" s="12"/>
      <c r="V446"/>
      <c r="W446"/>
      <c r="X446"/>
      <c r="Y446"/>
      <c r="Z446"/>
      <c r="AA446"/>
      <c r="AB446"/>
      <c r="AC446"/>
      <c r="AD446"/>
      <c r="AE446"/>
      <c r="AF446"/>
      <c r="AG446"/>
      <c r="AH446"/>
      <c r="AI446"/>
      <c r="AJ446" s="12"/>
      <c r="AK446" s="12"/>
      <c r="AL446" s="12"/>
      <c r="AM446" s="12"/>
      <c r="AN446"/>
      <c r="AO446" s="12"/>
      <c r="AP446" s="12"/>
    </row>
    <row r="447" spans="1:42" ht="15" x14ac:dyDescent="0.25">
      <c r="A447" s="21" t="s">
        <v>309</v>
      </c>
      <c r="B447" s="21" t="s">
        <v>320</v>
      </c>
      <c r="C447" s="21" t="s">
        <v>310</v>
      </c>
      <c r="D447" s="21" t="s">
        <v>311</v>
      </c>
      <c r="E447" s="21" t="s">
        <v>312</v>
      </c>
      <c r="F447" s="21" t="s">
        <v>313</v>
      </c>
      <c r="G447" s="22" t="s">
        <v>314</v>
      </c>
      <c r="H447" s="22" t="s">
        <v>315</v>
      </c>
      <c r="I447" s="22" t="s">
        <v>316</v>
      </c>
      <c r="J447" s="22" t="s">
        <v>0</v>
      </c>
      <c r="K447" s="22" t="s">
        <v>1</v>
      </c>
      <c r="L447" s="22" t="s">
        <v>2</v>
      </c>
      <c r="M447" s="22" t="s">
        <v>317</v>
      </c>
      <c r="N447" s="22" t="s">
        <v>318</v>
      </c>
      <c r="O447" s="22" t="s">
        <v>319</v>
      </c>
      <c r="P447" s="2"/>
      <c r="Q447" s="5"/>
      <c r="R447" s="12"/>
      <c r="S447" s="12"/>
      <c r="T447" s="12"/>
      <c r="U447" s="12"/>
      <c r="V447"/>
      <c r="W447"/>
      <c r="X447"/>
      <c r="Y447"/>
      <c r="Z447"/>
      <c r="AA447"/>
      <c r="AB447"/>
      <c r="AC447"/>
      <c r="AD447"/>
      <c r="AE447"/>
      <c r="AF447"/>
      <c r="AG447"/>
      <c r="AH447"/>
      <c r="AI447"/>
      <c r="AJ447" s="12"/>
      <c r="AK447" s="12"/>
      <c r="AL447" s="12"/>
      <c r="AM447" s="12"/>
      <c r="AN447"/>
      <c r="AO447" s="12"/>
      <c r="AP447" s="12"/>
    </row>
    <row r="448" spans="1:42" ht="15" x14ac:dyDescent="0.25">
      <c r="A448" s="5" t="s">
        <v>128</v>
      </c>
      <c r="B448" s="5" t="s">
        <v>29</v>
      </c>
      <c r="C448" s="5" t="s">
        <v>255</v>
      </c>
      <c r="D448" s="5" t="s">
        <v>254</v>
      </c>
      <c r="E448" s="8">
        <v>45839</v>
      </c>
      <c r="F448" s="8">
        <v>46023</v>
      </c>
      <c r="G448" s="15">
        <v>70000</v>
      </c>
      <c r="H448" s="15">
        <v>0</v>
      </c>
      <c r="I448" s="15">
        <f t="shared" ref="I448:I453" si="168">+G448+H448</f>
        <v>70000</v>
      </c>
      <c r="J448" s="15">
        <f>+VLOOKUP(A448,'[1]REPORTE NOMINA PERSONAL TEM (2)'!A$2:K$277,8,0)</f>
        <v>2009</v>
      </c>
      <c r="K448" s="15">
        <f>+VLOOKUP(A448,'[1]REPORTE NOMINA PERSONAL TEM (2)'!A$1:K$277,9,0)</f>
        <v>5368.48</v>
      </c>
      <c r="L448" s="15">
        <f>+VLOOKUP(A448,'[1]REPORTE NOMINA PERSONAL TEM (2)'!A$2:K$277,10,0)</f>
        <v>2128</v>
      </c>
      <c r="M448" s="15">
        <f>+VLOOKUP(A448,'[1]REPORTE NOMINA PERSONAL TEM (2)'!$A$1:$K$277,11,0)</f>
        <v>2125</v>
      </c>
      <c r="N448" s="15">
        <f t="shared" ref="N448:N453" si="169">+J448+K448+M448+L448</f>
        <v>11630.48</v>
      </c>
      <c r="O448" s="15">
        <f t="shared" ref="O448:O453" si="170">+I448-N448</f>
        <v>58369.520000000004</v>
      </c>
      <c r="P448" s="5"/>
      <c r="Q448" s="5"/>
      <c r="R448" s="12"/>
      <c r="S448" s="12"/>
      <c r="T448" s="12"/>
      <c r="U448" s="12"/>
      <c r="V448"/>
      <c r="W448"/>
      <c r="X448"/>
      <c r="Y448"/>
      <c r="Z448"/>
      <c r="AA448"/>
      <c r="AB448"/>
      <c r="AC448"/>
      <c r="AD448"/>
      <c r="AE448"/>
      <c r="AF448"/>
      <c r="AG448"/>
      <c r="AH448"/>
      <c r="AI448"/>
      <c r="AJ448" s="12"/>
      <c r="AK448" s="12"/>
      <c r="AL448" s="12"/>
      <c r="AM448" s="12"/>
      <c r="AN448"/>
      <c r="AO448" s="12"/>
      <c r="AP448" s="12"/>
    </row>
    <row r="449" spans="1:42" ht="15" x14ac:dyDescent="0.25">
      <c r="A449" s="5" t="s">
        <v>130</v>
      </c>
      <c r="B449" s="5" t="s">
        <v>6</v>
      </c>
      <c r="C449" s="5" t="s">
        <v>255</v>
      </c>
      <c r="D449" s="5" t="s">
        <v>253</v>
      </c>
      <c r="E449" s="8">
        <v>45870</v>
      </c>
      <c r="F449" s="8">
        <v>46054</v>
      </c>
      <c r="G449" s="15">
        <v>50000</v>
      </c>
      <c r="H449" s="15">
        <v>0</v>
      </c>
      <c r="I449" s="15">
        <f t="shared" si="168"/>
        <v>50000</v>
      </c>
      <c r="J449" s="15">
        <f>+VLOOKUP(A449,'[1]REPORTE NOMINA PERSONAL TEM (2)'!A$2:K$277,8,0)</f>
        <v>1435</v>
      </c>
      <c r="K449" s="15">
        <f>+VLOOKUP(A449,'[1]REPORTE NOMINA PERSONAL TEM (2)'!A$1:K$277,9,0)</f>
        <v>1854</v>
      </c>
      <c r="L449" s="15">
        <f>+VLOOKUP(A449,'[1]REPORTE NOMINA PERSONAL TEM (2)'!A$2:K$277,10,0)</f>
        <v>1520</v>
      </c>
      <c r="M449" s="15">
        <f>+VLOOKUP(A449,'[1]REPORTE NOMINA PERSONAL TEM (2)'!$A$1:$K$277,11,0)</f>
        <v>25</v>
      </c>
      <c r="N449" s="15">
        <f t="shared" si="169"/>
        <v>4834</v>
      </c>
      <c r="O449" s="15">
        <f t="shared" si="170"/>
        <v>45166</v>
      </c>
      <c r="P449" s="5"/>
      <c r="Q449" s="5"/>
      <c r="R449" s="12"/>
      <c r="S449" s="12"/>
      <c r="T449" s="12"/>
      <c r="U449" s="12"/>
      <c r="V449"/>
      <c r="W449"/>
      <c r="X449"/>
      <c r="Y449"/>
      <c r="Z449"/>
      <c r="AA449"/>
      <c r="AB449"/>
      <c r="AC449"/>
      <c r="AD449"/>
      <c r="AE449"/>
      <c r="AF449"/>
      <c r="AG449"/>
      <c r="AH449"/>
      <c r="AI449" s="12"/>
      <c r="AJ449" s="12"/>
      <c r="AK449" s="12"/>
      <c r="AL449" s="12"/>
      <c r="AM449" s="12"/>
      <c r="AN449"/>
      <c r="AO449" s="12"/>
      <c r="AP449" s="12"/>
    </row>
    <row r="450" spans="1:42" ht="15" x14ac:dyDescent="0.25">
      <c r="A450" s="5" t="s">
        <v>132</v>
      </c>
      <c r="B450" s="5" t="s">
        <v>6</v>
      </c>
      <c r="C450" s="5" t="s">
        <v>255</v>
      </c>
      <c r="D450" s="5" t="s">
        <v>253</v>
      </c>
      <c r="E450" s="8">
        <v>45778</v>
      </c>
      <c r="F450" s="8">
        <v>45962</v>
      </c>
      <c r="G450" s="15">
        <v>50000</v>
      </c>
      <c r="H450" s="15">
        <v>0</v>
      </c>
      <c r="I450" s="15">
        <f t="shared" si="168"/>
        <v>50000</v>
      </c>
      <c r="J450" s="15">
        <f>+VLOOKUP(A450,'[1]REPORTE NOMINA PERSONAL TEM (2)'!A$2:K$277,8,0)</f>
        <v>1435</v>
      </c>
      <c r="K450" s="15">
        <f>+VLOOKUP(A450,'[1]REPORTE NOMINA PERSONAL TEM (2)'!A$1:K$277,9,0)</f>
        <v>1854</v>
      </c>
      <c r="L450" s="15">
        <f>+VLOOKUP(A450,'[1]REPORTE NOMINA PERSONAL TEM (2)'!A$2:K$277,10,0)</f>
        <v>1520</v>
      </c>
      <c r="M450" s="15">
        <f>+VLOOKUP(A450,'[1]REPORTE NOMINA PERSONAL TEM (2)'!$A$1:$K$277,11,0)</f>
        <v>25</v>
      </c>
      <c r="N450" s="15">
        <f t="shared" si="169"/>
        <v>4834</v>
      </c>
      <c r="O450" s="15">
        <f t="shared" si="170"/>
        <v>45166</v>
      </c>
      <c r="P450" s="5"/>
      <c r="Q450" s="5"/>
      <c r="R450" s="12"/>
      <c r="S450" s="12"/>
      <c r="T450" s="12"/>
      <c r="U450" s="12"/>
      <c r="V450"/>
      <c r="W450"/>
      <c r="X450"/>
      <c r="Y450"/>
      <c r="Z450"/>
      <c r="AA450"/>
      <c r="AB450"/>
      <c r="AC450"/>
      <c r="AD450"/>
      <c r="AE450"/>
      <c r="AF450"/>
      <c r="AG450"/>
      <c r="AH450"/>
      <c r="AI450" s="12"/>
      <c r="AJ450" s="12"/>
      <c r="AK450" s="12"/>
      <c r="AL450" s="12"/>
      <c r="AM450" s="12"/>
      <c r="AN450"/>
      <c r="AO450" s="12"/>
      <c r="AP450" s="12"/>
    </row>
    <row r="451" spans="1:42" ht="15" x14ac:dyDescent="0.25">
      <c r="A451" s="5" t="s">
        <v>127</v>
      </c>
      <c r="B451" s="5" t="s">
        <v>6</v>
      </c>
      <c r="C451" s="5" t="s">
        <v>255</v>
      </c>
      <c r="D451" s="5" t="s">
        <v>254</v>
      </c>
      <c r="E451" s="8">
        <v>45778</v>
      </c>
      <c r="F451" s="8">
        <v>45962</v>
      </c>
      <c r="G451" s="15">
        <v>50000</v>
      </c>
      <c r="H451" s="15">
        <v>0</v>
      </c>
      <c r="I451" s="15">
        <f t="shared" si="168"/>
        <v>50000</v>
      </c>
      <c r="J451" s="15">
        <f>+VLOOKUP(A451,'[1]REPORTE NOMINA PERSONAL TEM (2)'!A$2:K$277,8,0)</f>
        <v>1435</v>
      </c>
      <c r="K451" s="15">
        <f>+VLOOKUP(A451,'[1]REPORTE NOMINA PERSONAL TEM (2)'!A$1:K$277,9,0)</f>
        <v>1854</v>
      </c>
      <c r="L451" s="15">
        <f>+VLOOKUP(A451,'[1]REPORTE NOMINA PERSONAL TEM (2)'!A$2:K$277,10,0)</f>
        <v>1520</v>
      </c>
      <c r="M451" s="15">
        <f>+VLOOKUP(A451,'[1]REPORTE NOMINA PERSONAL TEM (2)'!$A$1:$K$277,11,0)</f>
        <v>25</v>
      </c>
      <c r="N451" s="15">
        <f t="shared" si="169"/>
        <v>4834</v>
      </c>
      <c r="O451" s="15">
        <f t="shared" si="170"/>
        <v>45166</v>
      </c>
      <c r="P451" s="5"/>
      <c r="Q451" s="5"/>
      <c r="R451" s="12"/>
      <c r="S451" s="12"/>
      <c r="T451" s="12"/>
      <c r="U451" s="12"/>
      <c r="V451"/>
      <c r="W451"/>
      <c r="X451"/>
      <c r="Y451"/>
      <c r="Z451"/>
      <c r="AA451"/>
      <c r="AB451"/>
      <c r="AC451"/>
      <c r="AD451"/>
      <c r="AE451"/>
      <c r="AF451"/>
      <c r="AG451"/>
      <c r="AH451"/>
      <c r="AI451" s="12"/>
      <c r="AJ451" s="12"/>
      <c r="AK451" s="12"/>
      <c r="AL451" s="12"/>
      <c r="AM451" s="12"/>
      <c r="AN451"/>
      <c r="AO451" s="12"/>
      <c r="AP451" s="12"/>
    </row>
    <row r="452" spans="1:42" ht="15" x14ac:dyDescent="0.25">
      <c r="A452" s="5" t="s">
        <v>131</v>
      </c>
      <c r="B452" s="5" t="s">
        <v>6</v>
      </c>
      <c r="C452" s="5" t="s">
        <v>255</v>
      </c>
      <c r="D452" s="5" t="s">
        <v>253</v>
      </c>
      <c r="E452" s="8">
        <v>45717</v>
      </c>
      <c r="F452" s="8">
        <v>45901</v>
      </c>
      <c r="G452" s="15">
        <v>31500</v>
      </c>
      <c r="H452" s="15">
        <v>0</v>
      </c>
      <c r="I452" s="15">
        <f t="shared" si="168"/>
        <v>31500</v>
      </c>
      <c r="J452" s="15">
        <f>+VLOOKUP(A452,'[1]REPORTE NOMINA PERSONAL TEM (2)'!A$2:K$277,8,0)</f>
        <v>904.05</v>
      </c>
      <c r="K452" s="15">
        <f>+VLOOKUP(A452,'[1]REPORTE NOMINA PERSONAL TEM (2)'!A$1:K$277,9,0)</f>
        <v>0</v>
      </c>
      <c r="L452" s="15">
        <f>+VLOOKUP(A452,'[1]REPORTE NOMINA PERSONAL TEM (2)'!A$2:K$277,10,0)</f>
        <v>957.6</v>
      </c>
      <c r="M452" s="15">
        <f>+VLOOKUP(A452,'[1]REPORTE NOMINA PERSONAL TEM (2)'!$A$1:$K$277,11,0)</f>
        <v>25</v>
      </c>
      <c r="N452" s="15">
        <f t="shared" si="169"/>
        <v>1886.65</v>
      </c>
      <c r="O452" s="15">
        <f t="shared" si="170"/>
        <v>29613.35</v>
      </c>
      <c r="P452" s="5"/>
      <c r="Q452" s="5"/>
      <c r="R452" s="12"/>
      <c r="S452" s="12"/>
      <c r="T452" s="12"/>
      <c r="U452" s="12"/>
      <c r="V452"/>
      <c r="W452"/>
      <c r="X452"/>
      <c r="Y452"/>
      <c r="Z452"/>
      <c r="AA452"/>
      <c r="AB452"/>
      <c r="AC452"/>
      <c r="AD452"/>
      <c r="AE452"/>
      <c r="AF452"/>
      <c r="AG452"/>
      <c r="AH452"/>
      <c r="AI452" s="12"/>
      <c r="AJ452" s="12"/>
      <c r="AK452" s="12"/>
      <c r="AL452" s="12"/>
      <c r="AM452" s="12"/>
      <c r="AN452"/>
      <c r="AO452" s="12"/>
      <c r="AP452" s="12"/>
    </row>
    <row r="453" spans="1:42" ht="15" x14ac:dyDescent="0.25">
      <c r="A453" s="5" t="s">
        <v>129</v>
      </c>
      <c r="B453" s="5" t="s">
        <v>6</v>
      </c>
      <c r="C453" s="5" t="s">
        <v>255</v>
      </c>
      <c r="D453" s="5" t="s">
        <v>254</v>
      </c>
      <c r="E453" s="8">
        <v>45839</v>
      </c>
      <c r="F453" s="8">
        <v>46023</v>
      </c>
      <c r="G453" s="15">
        <v>50000</v>
      </c>
      <c r="H453" s="15">
        <v>0</v>
      </c>
      <c r="I453" s="15">
        <f t="shared" si="168"/>
        <v>50000</v>
      </c>
      <c r="J453" s="15">
        <f>+VLOOKUP(A453,'[1]REPORTE NOMINA PERSONAL TEM (2)'!A$2:K$277,8,0)</f>
        <v>1435</v>
      </c>
      <c r="K453" s="15">
        <f>+VLOOKUP(A453,'[1]REPORTE NOMINA PERSONAL TEM (2)'!A$1:K$277,9,0)</f>
        <v>1854</v>
      </c>
      <c r="L453" s="15">
        <f>+VLOOKUP(A453,'[1]REPORTE NOMINA PERSONAL TEM (2)'!A$2:K$277,10,0)</f>
        <v>1520</v>
      </c>
      <c r="M453" s="15">
        <f>+VLOOKUP(A453,'[1]REPORTE NOMINA PERSONAL TEM (2)'!$A$1:$K$277,11,0)</f>
        <v>25</v>
      </c>
      <c r="N453" s="15">
        <f t="shared" si="169"/>
        <v>4834</v>
      </c>
      <c r="O453" s="15">
        <f t="shared" si="170"/>
        <v>45166</v>
      </c>
      <c r="P453" s="5"/>
      <c r="Q453" s="5"/>
      <c r="R453" s="12"/>
      <c r="S453" s="12"/>
      <c r="T453" s="12"/>
      <c r="U453" s="12"/>
      <c r="V453"/>
      <c r="W453"/>
      <c r="X453"/>
      <c r="Y453"/>
      <c r="Z453"/>
      <c r="AA453"/>
      <c r="AB453"/>
      <c r="AC453"/>
      <c r="AD453"/>
      <c r="AE453"/>
      <c r="AF453"/>
      <c r="AG453"/>
      <c r="AH453"/>
      <c r="AI453"/>
      <c r="AJ453" s="12"/>
      <c r="AK453" s="12"/>
      <c r="AL453" s="12"/>
      <c r="AM453" s="12"/>
      <c r="AN453"/>
      <c r="AO453" s="12"/>
      <c r="AP453" s="12"/>
    </row>
    <row r="454" spans="1:42" ht="15.75" thickBot="1" x14ac:dyDescent="0.3">
      <c r="D454" s="24">
        <v>6</v>
      </c>
      <c r="E454" s="19"/>
      <c r="F454" s="19"/>
      <c r="G454" s="19">
        <f>SUM(G448:G453)</f>
        <v>301500</v>
      </c>
      <c r="H454" s="19">
        <f t="shared" ref="H454:O454" si="171">SUM(H448:H453)</f>
        <v>0</v>
      </c>
      <c r="I454" s="19">
        <f t="shared" si="171"/>
        <v>301500</v>
      </c>
      <c r="J454" s="19">
        <f t="shared" si="171"/>
        <v>8653.0499999999993</v>
      </c>
      <c r="K454" s="19">
        <f t="shared" si="171"/>
        <v>12784.48</v>
      </c>
      <c r="L454" s="19">
        <f t="shared" si="171"/>
        <v>9165.6</v>
      </c>
      <c r="M454" s="19">
        <f t="shared" si="171"/>
        <v>2250</v>
      </c>
      <c r="N454" s="19">
        <f t="shared" si="171"/>
        <v>32853.130000000005</v>
      </c>
      <c r="O454" s="19">
        <f t="shared" si="171"/>
        <v>268646.87</v>
      </c>
      <c r="Q454" s="5"/>
      <c r="R454" s="12"/>
      <c r="S454" s="12"/>
      <c r="T454" s="12"/>
      <c r="U454" s="12"/>
    </row>
    <row r="455" spans="1:42" ht="15" x14ac:dyDescent="0.25">
      <c r="E455" s="8"/>
      <c r="F455" s="8"/>
      <c r="G455" s="15"/>
      <c r="H455" s="15"/>
      <c r="I455" s="15"/>
      <c r="J455" s="15"/>
      <c r="K455" s="15"/>
      <c r="L455" s="15"/>
      <c r="M455" s="15"/>
      <c r="N455" s="15"/>
      <c r="O455" s="15"/>
      <c r="P455" s="2"/>
      <c r="Q455" s="5"/>
      <c r="R455" s="12"/>
      <c r="S455" s="12"/>
      <c r="T455" s="12"/>
      <c r="U455" s="12"/>
      <c r="V455"/>
      <c r="W455"/>
      <c r="X455"/>
      <c r="Y455"/>
      <c r="Z455"/>
      <c r="AA455"/>
      <c r="AB455"/>
      <c r="AC455"/>
      <c r="AD455"/>
      <c r="AE455"/>
      <c r="AF455"/>
      <c r="AG455"/>
      <c r="AH455"/>
      <c r="AI455"/>
      <c r="AJ455" s="12"/>
      <c r="AK455" s="12"/>
      <c r="AL455" s="12"/>
      <c r="AM455" s="12"/>
      <c r="AN455"/>
      <c r="AO455" s="12"/>
      <c r="AP455" s="12"/>
    </row>
    <row r="456" spans="1:42" ht="15" x14ac:dyDescent="0.25">
      <c r="A456" s="11" t="s">
        <v>58</v>
      </c>
      <c r="B456" s="6"/>
      <c r="E456" s="8"/>
      <c r="F456" s="8"/>
      <c r="G456" s="15"/>
      <c r="H456" s="15"/>
      <c r="I456" s="15"/>
      <c r="J456" s="15"/>
      <c r="K456" s="15"/>
      <c r="L456" s="15"/>
      <c r="M456" s="15"/>
      <c r="N456" s="15"/>
      <c r="O456" s="15"/>
      <c r="P456" s="2"/>
      <c r="Q456" s="5"/>
      <c r="R456" s="12"/>
      <c r="S456" s="12"/>
      <c r="T456" s="12"/>
      <c r="U456" s="12"/>
      <c r="V456"/>
      <c r="W456"/>
      <c r="X456"/>
      <c r="Y456"/>
      <c r="Z456"/>
      <c r="AA456"/>
      <c r="AB456"/>
      <c r="AC456"/>
      <c r="AD456"/>
      <c r="AE456"/>
      <c r="AF456"/>
      <c r="AG456"/>
      <c r="AH456"/>
      <c r="AI456" s="12"/>
      <c r="AJ456" s="12"/>
      <c r="AK456" s="12"/>
      <c r="AL456" s="12"/>
      <c r="AM456" s="12"/>
      <c r="AN456"/>
      <c r="AO456" s="12"/>
      <c r="AP456" s="12"/>
    </row>
    <row r="457" spans="1:42" ht="15" x14ac:dyDescent="0.25">
      <c r="A457" s="21" t="s">
        <v>309</v>
      </c>
      <c r="B457" s="21" t="s">
        <v>320</v>
      </c>
      <c r="C457" s="21" t="s">
        <v>310</v>
      </c>
      <c r="D457" s="21" t="s">
        <v>311</v>
      </c>
      <c r="E457" s="21" t="s">
        <v>312</v>
      </c>
      <c r="F457" s="21" t="s">
        <v>313</v>
      </c>
      <c r="G457" s="22" t="s">
        <v>314</v>
      </c>
      <c r="H457" s="22" t="s">
        <v>315</v>
      </c>
      <c r="I457" s="22" t="s">
        <v>316</v>
      </c>
      <c r="J457" s="22" t="s">
        <v>0</v>
      </c>
      <c r="K457" s="22" t="s">
        <v>1</v>
      </c>
      <c r="L457" s="22" t="s">
        <v>2</v>
      </c>
      <c r="M457" s="22" t="s">
        <v>317</v>
      </c>
      <c r="N457" s="22" t="s">
        <v>318</v>
      </c>
      <c r="O457" s="22" t="s">
        <v>319</v>
      </c>
      <c r="P457" s="2"/>
      <c r="Q457" s="5"/>
      <c r="R457" s="12"/>
      <c r="S457" s="12"/>
      <c r="T457" s="12"/>
      <c r="U457" s="12"/>
      <c r="V457"/>
      <c r="W457"/>
      <c r="X457"/>
      <c r="Y457"/>
      <c r="Z457"/>
      <c r="AA457"/>
      <c r="AB457"/>
      <c r="AC457"/>
      <c r="AD457"/>
      <c r="AE457"/>
      <c r="AF457"/>
      <c r="AG457"/>
      <c r="AH457"/>
      <c r="AI457" s="12"/>
      <c r="AJ457" s="12"/>
      <c r="AK457" s="12"/>
      <c r="AL457" s="12"/>
      <c r="AM457" s="12"/>
      <c r="AN457"/>
      <c r="AO457" s="12"/>
      <c r="AP457" s="12"/>
    </row>
    <row r="458" spans="1:42" ht="15" x14ac:dyDescent="0.25">
      <c r="A458" s="5" t="s">
        <v>385</v>
      </c>
      <c r="B458" s="5" t="s">
        <v>61</v>
      </c>
      <c r="C458" s="5" t="s">
        <v>255</v>
      </c>
      <c r="D458" s="5" t="s">
        <v>253</v>
      </c>
      <c r="E458" s="8">
        <v>45717</v>
      </c>
      <c r="F458" s="8">
        <v>45901</v>
      </c>
      <c r="G458" s="15">
        <v>105000</v>
      </c>
      <c r="H458" s="15">
        <v>0</v>
      </c>
      <c r="I458" s="15">
        <f t="shared" ref="I458:I466" si="172">+G458+H458</f>
        <v>105000</v>
      </c>
      <c r="J458" s="15">
        <f>+VLOOKUP(A458,'[1]REPORTE NOMINA PERSONAL TEM (2)'!A$2:K$277,8,0)</f>
        <v>3013.5</v>
      </c>
      <c r="K458" s="15">
        <f>+VLOOKUP(A458,'[1]REPORTE NOMINA PERSONAL TEM (2)'!A$1:K$277,9,0)</f>
        <v>12852.63</v>
      </c>
      <c r="L458" s="15">
        <f>+VLOOKUP(A458,'[1]REPORTE NOMINA PERSONAL TEM (2)'!A$2:K$277,10,0)</f>
        <v>3192</v>
      </c>
      <c r="M458" s="15">
        <f>+VLOOKUP(A458,'[1]REPORTE NOMINA PERSONAL TEM (2)'!$A$1:$K$277,11,0)</f>
        <v>1740.46</v>
      </c>
      <c r="N458" s="15">
        <f t="shared" ref="N458:N466" si="173">+J458+K458+M458+L458</f>
        <v>20798.59</v>
      </c>
      <c r="O458" s="15">
        <f t="shared" ref="O458:O466" si="174">+I458-N458</f>
        <v>84201.41</v>
      </c>
      <c r="P458" s="5"/>
      <c r="Q458" s="5"/>
      <c r="R458" s="12"/>
      <c r="S458" s="12"/>
      <c r="T458" s="12"/>
      <c r="U458" s="12"/>
      <c r="V458"/>
      <c r="W458"/>
      <c r="X458"/>
      <c r="Y458"/>
      <c r="Z458"/>
      <c r="AA458"/>
      <c r="AB458"/>
      <c r="AC458"/>
      <c r="AD458"/>
      <c r="AE458"/>
      <c r="AF458"/>
      <c r="AG458"/>
      <c r="AH458"/>
      <c r="AI458" s="12"/>
      <c r="AJ458" s="12"/>
      <c r="AK458" s="12"/>
      <c r="AL458" s="12"/>
      <c r="AM458" s="12"/>
      <c r="AN458"/>
      <c r="AO458" s="12"/>
      <c r="AP458" s="12"/>
    </row>
    <row r="459" spans="1:42" ht="15" x14ac:dyDescent="0.25">
      <c r="A459" s="5" t="s">
        <v>62</v>
      </c>
      <c r="B459" s="5" t="s">
        <v>29</v>
      </c>
      <c r="C459" s="5" t="s">
        <v>255</v>
      </c>
      <c r="D459" s="5" t="s">
        <v>254</v>
      </c>
      <c r="E459" s="8">
        <v>45717</v>
      </c>
      <c r="F459" s="8">
        <v>45901</v>
      </c>
      <c r="G459" s="15">
        <v>60000</v>
      </c>
      <c r="H459" s="15">
        <v>0</v>
      </c>
      <c r="I459" s="15">
        <f t="shared" si="172"/>
        <v>60000</v>
      </c>
      <c r="J459" s="15">
        <f>+VLOOKUP(A459,'[1]REPORTE NOMINA PERSONAL TEM (2)'!A$2:K$277,8,0)</f>
        <v>1722</v>
      </c>
      <c r="K459" s="15">
        <f>+VLOOKUP(A459,'[1]REPORTE NOMINA PERSONAL TEM (2)'!A$1:K$277,9,0)</f>
        <v>3486.68</v>
      </c>
      <c r="L459" s="15">
        <f>+VLOOKUP(A459,'[1]REPORTE NOMINA PERSONAL TEM (2)'!A$2:K$277,10,0)</f>
        <v>1824</v>
      </c>
      <c r="M459" s="15">
        <f>+VLOOKUP(A459,'[1]REPORTE NOMINA PERSONAL TEM (2)'!$A$1:$K$277,11,0)</f>
        <v>25</v>
      </c>
      <c r="N459" s="15">
        <f t="shared" si="173"/>
        <v>7057.68</v>
      </c>
      <c r="O459" s="15">
        <f t="shared" si="174"/>
        <v>52942.32</v>
      </c>
      <c r="P459" s="5"/>
      <c r="Q459" s="5"/>
      <c r="R459" s="12"/>
      <c r="S459" s="12"/>
      <c r="T459" s="12"/>
      <c r="U459" s="12"/>
      <c r="V459"/>
      <c r="W459"/>
      <c r="X459"/>
      <c r="Y459"/>
      <c r="Z459"/>
      <c r="AA459"/>
      <c r="AB459"/>
      <c r="AC459"/>
      <c r="AD459"/>
      <c r="AE459"/>
      <c r="AF459"/>
      <c r="AG459"/>
      <c r="AH459"/>
      <c r="AI459" s="12"/>
      <c r="AJ459" s="12"/>
      <c r="AK459" s="12"/>
      <c r="AL459" s="12"/>
      <c r="AM459" s="12"/>
      <c r="AN459"/>
      <c r="AO459" s="12"/>
      <c r="AP459" s="12"/>
    </row>
    <row r="460" spans="1:42" ht="15" x14ac:dyDescent="0.25">
      <c r="A460" s="5" t="s">
        <v>59</v>
      </c>
      <c r="B460" s="5" t="s">
        <v>60</v>
      </c>
      <c r="C460" s="5" t="s">
        <v>255</v>
      </c>
      <c r="D460" s="5" t="s">
        <v>254</v>
      </c>
      <c r="E460" s="8">
        <v>45778</v>
      </c>
      <c r="F460" s="8">
        <v>45962</v>
      </c>
      <c r="G460" s="15">
        <v>76000</v>
      </c>
      <c r="H460" s="15">
        <v>0</v>
      </c>
      <c r="I460" s="15">
        <f t="shared" si="172"/>
        <v>76000</v>
      </c>
      <c r="J460" s="15">
        <f>+VLOOKUP(A460,'[1]REPORTE NOMINA PERSONAL TEM (2)'!A$2:K$277,8,0)</f>
        <v>2181.1999999999998</v>
      </c>
      <c r="K460" s="15">
        <f>+VLOOKUP(A460,'[1]REPORTE NOMINA PERSONAL TEM (2)'!A$1:K$277,9,0)</f>
        <v>5811.37</v>
      </c>
      <c r="L460" s="15">
        <f>+VLOOKUP(A460,'[1]REPORTE NOMINA PERSONAL TEM (2)'!A$2:K$277,10,0)</f>
        <v>2310.4</v>
      </c>
      <c r="M460" s="15">
        <f>+VLOOKUP(A460,'[1]REPORTE NOMINA PERSONAL TEM (2)'!$A$1:$K$277,11,0)</f>
        <v>3455.92</v>
      </c>
      <c r="N460" s="15">
        <f t="shared" si="173"/>
        <v>13758.89</v>
      </c>
      <c r="O460" s="15">
        <f t="shared" si="174"/>
        <v>62241.11</v>
      </c>
      <c r="P460" s="5"/>
      <c r="Q460" s="5"/>
      <c r="R460" s="12"/>
      <c r="S460" s="12"/>
      <c r="T460" s="12"/>
      <c r="U460" s="12"/>
      <c r="V460"/>
      <c r="W460"/>
      <c r="X460"/>
      <c r="Y460"/>
      <c r="Z460"/>
      <c r="AA460"/>
      <c r="AB460"/>
      <c r="AC460"/>
      <c r="AD460"/>
      <c r="AE460"/>
      <c r="AF460"/>
      <c r="AG460"/>
      <c r="AH460"/>
      <c r="AI460"/>
      <c r="AJ460" s="12"/>
      <c r="AK460" s="12"/>
      <c r="AL460" s="12"/>
      <c r="AM460" s="12"/>
      <c r="AN460"/>
      <c r="AO460" s="12"/>
      <c r="AP460" s="12"/>
    </row>
    <row r="461" spans="1:42" ht="15" x14ac:dyDescent="0.25">
      <c r="A461" s="5" t="s">
        <v>63</v>
      </c>
      <c r="B461" s="5" t="s">
        <v>60</v>
      </c>
      <c r="C461" s="5" t="s">
        <v>255</v>
      </c>
      <c r="D461" s="5" t="s">
        <v>254</v>
      </c>
      <c r="E461" s="8">
        <v>45870</v>
      </c>
      <c r="F461" s="8">
        <v>46054</v>
      </c>
      <c r="G461" s="15">
        <v>60000</v>
      </c>
      <c r="H461" s="15">
        <v>0</v>
      </c>
      <c r="I461" s="15">
        <f t="shared" si="172"/>
        <v>60000</v>
      </c>
      <c r="J461" s="15">
        <f>+VLOOKUP(A461,'[1]REPORTE NOMINA PERSONAL TEM (2)'!A$2:K$277,8,0)</f>
        <v>1722</v>
      </c>
      <c r="K461" s="15">
        <f>+VLOOKUP(A461,'[1]REPORTE NOMINA PERSONAL TEM (2)'!A$1:K$277,9,0)</f>
        <v>3143.58</v>
      </c>
      <c r="L461" s="15">
        <f>+VLOOKUP(A461,'[1]REPORTE NOMINA PERSONAL TEM (2)'!A$2:K$277,10,0)</f>
        <v>1824</v>
      </c>
      <c r="M461" s="15">
        <f>+VLOOKUP(A461,'[1]REPORTE NOMINA PERSONAL TEM (2)'!$A$1:$K$277,11,0)</f>
        <v>1740.46</v>
      </c>
      <c r="N461" s="15">
        <f t="shared" si="173"/>
        <v>8430.0400000000009</v>
      </c>
      <c r="O461" s="15">
        <f t="shared" si="174"/>
        <v>51569.96</v>
      </c>
      <c r="P461" s="5"/>
      <c r="Q461" s="5"/>
      <c r="R461" s="12"/>
      <c r="S461" s="12"/>
      <c r="T461" s="12"/>
      <c r="U461" s="12"/>
      <c r="V461"/>
      <c r="W461"/>
      <c r="X461"/>
      <c r="Y461"/>
      <c r="Z461"/>
      <c r="AA461"/>
      <c r="AB461"/>
      <c r="AC461"/>
      <c r="AD461"/>
      <c r="AE461"/>
      <c r="AF461"/>
      <c r="AG461"/>
      <c r="AH461"/>
      <c r="AI461"/>
      <c r="AJ461" s="12"/>
      <c r="AK461" s="12"/>
      <c r="AL461" s="12"/>
      <c r="AM461" s="12"/>
      <c r="AN461"/>
      <c r="AO461" s="12"/>
      <c r="AP461" s="12"/>
    </row>
    <row r="462" spans="1:42" ht="15" x14ac:dyDescent="0.25">
      <c r="A462" s="5" t="s">
        <v>65</v>
      </c>
      <c r="B462" s="5" t="s">
        <v>8</v>
      </c>
      <c r="C462" s="5" t="s">
        <v>255</v>
      </c>
      <c r="D462" s="5" t="s">
        <v>253</v>
      </c>
      <c r="E462" s="8">
        <v>45778</v>
      </c>
      <c r="F462" s="8">
        <v>45962</v>
      </c>
      <c r="G462" s="15">
        <v>50000</v>
      </c>
      <c r="H462" s="15">
        <v>0</v>
      </c>
      <c r="I462" s="15">
        <f t="shared" si="172"/>
        <v>50000</v>
      </c>
      <c r="J462" s="15">
        <f>+VLOOKUP(A462,'[1]REPORTE NOMINA PERSONAL TEM (2)'!A$2:K$277,8,0)</f>
        <v>1435</v>
      </c>
      <c r="K462" s="15">
        <f>+VLOOKUP(A462,'[1]REPORTE NOMINA PERSONAL TEM (2)'!A$1:K$277,9,0)</f>
        <v>1854</v>
      </c>
      <c r="L462" s="15">
        <f>+VLOOKUP(A462,'[1]REPORTE NOMINA PERSONAL TEM (2)'!A$2:K$277,10,0)</f>
        <v>1520</v>
      </c>
      <c r="M462" s="15">
        <f>+VLOOKUP(A462,'[1]REPORTE NOMINA PERSONAL TEM (2)'!$A$1:$K$277,11,0)</f>
        <v>25</v>
      </c>
      <c r="N462" s="15">
        <f t="shared" si="173"/>
        <v>4834</v>
      </c>
      <c r="O462" s="15">
        <f t="shared" si="174"/>
        <v>45166</v>
      </c>
      <c r="P462" s="5"/>
      <c r="Q462" s="5"/>
      <c r="R462" s="12"/>
      <c r="S462" s="12"/>
      <c r="T462" s="12"/>
      <c r="U462" s="12"/>
      <c r="V462"/>
      <c r="W462"/>
      <c r="X462"/>
      <c r="Y462"/>
      <c r="Z462"/>
      <c r="AA462"/>
      <c r="AB462"/>
      <c r="AC462"/>
      <c r="AD462"/>
      <c r="AE462"/>
      <c r="AF462"/>
      <c r="AG462"/>
      <c r="AH462"/>
      <c r="AI462"/>
      <c r="AJ462" s="12"/>
      <c r="AK462" s="12"/>
      <c r="AL462" s="12"/>
      <c r="AM462" s="12"/>
      <c r="AN462"/>
      <c r="AO462" s="12"/>
      <c r="AP462" s="12"/>
    </row>
    <row r="463" spans="1:42" s="5" customFormat="1" ht="15" x14ac:dyDescent="0.25">
      <c r="A463" s="5" t="s">
        <v>341</v>
      </c>
      <c r="B463" s="5" t="s">
        <v>16</v>
      </c>
      <c r="C463" s="5" t="s">
        <v>255</v>
      </c>
      <c r="D463" s="5" t="s">
        <v>253</v>
      </c>
      <c r="E463" s="8">
        <v>45839</v>
      </c>
      <c r="F463" s="8">
        <v>46023</v>
      </c>
      <c r="G463" s="15">
        <v>55000</v>
      </c>
      <c r="H463" s="15">
        <v>0</v>
      </c>
      <c r="I463" s="15">
        <v>55000</v>
      </c>
      <c r="J463" s="15">
        <f>+VLOOKUP(A463,'[1]REPORTE NOMINA PERSONAL TEM (2)'!A$2:K$277,8,0)</f>
        <v>1578.5</v>
      </c>
      <c r="K463" s="15">
        <f>+VLOOKUP(A463,'[1]REPORTE NOMINA PERSONAL TEM (2)'!A$1:K$277,9,0)</f>
        <v>2559.6799999999998</v>
      </c>
      <c r="L463" s="15">
        <f>+VLOOKUP(A463,'[1]REPORTE NOMINA PERSONAL TEM (2)'!A$2:K$277,10,0)</f>
        <v>1672</v>
      </c>
      <c r="M463" s="15">
        <f>+VLOOKUP(A463,'[1]REPORTE NOMINA PERSONAL TEM (2)'!$A$1:$K$277,11,0)</f>
        <v>25</v>
      </c>
      <c r="N463" s="15">
        <f t="shared" si="173"/>
        <v>5835.18</v>
      </c>
      <c r="O463" s="15">
        <f t="shared" si="174"/>
        <v>49164.82</v>
      </c>
      <c r="R463" s="12"/>
      <c r="S463" s="12"/>
      <c r="T463" s="12"/>
      <c r="U463" s="12"/>
    </row>
    <row r="464" spans="1:42" s="5" customFormat="1" ht="15" x14ac:dyDescent="0.25">
      <c r="A464" s="5" t="s">
        <v>396</v>
      </c>
      <c r="B464" s="5" t="s">
        <v>16</v>
      </c>
      <c r="C464" s="5" t="s">
        <v>255</v>
      </c>
      <c r="D464" s="5" t="s">
        <v>253</v>
      </c>
      <c r="E464" s="8">
        <v>45901</v>
      </c>
      <c r="F464" s="8">
        <v>45717</v>
      </c>
      <c r="G464" s="15">
        <v>55000</v>
      </c>
      <c r="H464" s="15">
        <v>0</v>
      </c>
      <c r="I464" s="15">
        <v>55000</v>
      </c>
      <c r="J464" s="15">
        <v>1578.5</v>
      </c>
      <c r="K464" s="15">
        <v>2045.04</v>
      </c>
      <c r="L464" s="15">
        <v>1672</v>
      </c>
      <c r="M464" s="15">
        <v>4736.8999999999996</v>
      </c>
      <c r="N464" s="15">
        <f t="shared" si="173"/>
        <v>10032.439999999999</v>
      </c>
      <c r="O464" s="15">
        <f t="shared" si="174"/>
        <v>44967.56</v>
      </c>
      <c r="R464" s="12"/>
      <c r="S464" s="12"/>
      <c r="T464" s="12"/>
      <c r="U464" s="12"/>
    </row>
    <row r="465" spans="1:42" s="5" customFormat="1" ht="15" x14ac:dyDescent="0.25">
      <c r="A465" s="5" t="s">
        <v>342</v>
      </c>
      <c r="B465" s="5" t="s">
        <v>16</v>
      </c>
      <c r="C465" s="5" t="s">
        <v>255</v>
      </c>
      <c r="D465" s="5" t="s">
        <v>254</v>
      </c>
      <c r="E465" s="8">
        <v>45839</v>
      </c>
      <c r="F465" s="8">
        <v>46023</v>
      </c>
      <c r="G465" s="15">
        <v>55000</v>
      </c>
      <c r="H465" s="15">
        <v>0</v>
      </c>
      <c r="I465" s="15">
        <v>55000</v>
      </c>
      <c r="J465" s="15">
        <f>+VLOOKUP(A465,'[1]REPORTE NOMINA PERSONAL TEM (2)'!A$2:K$277,8,0)</f>
        <v>1578.5</v>
      </c>
      <c r="K465" s="15">
        <f>+VLOOKUP(A465,'[1]REPORTE NOMINA PERSONAL TEM (2)'!A$1:K$277,9,0)</f>
        <v>2559.6799999999998</v>
      </c>
      <c r="L465" s="15">
        <f>+VLOOKUP(A465,'[1]REPORTE NOMINA PERSONAL TEM (2)'!A$2:K$277,10,0)</f>
        <v>1672</v>
      </c>
      <c r="M465" s="15">
        <f>+VLOOKUP(A465,'[1]REPORTE NOMINA PERSONAL TEM (2)'!$A$1:$K$277,11,0)</f>
        <v>25</v>
      </c>
      <c r="N465" s="15">
        <f t="shared" si="173"/>
        <v>5835.18</v>
      </c>
      <c r="O465" s="15">
        <f t="shared" si="174"/>
        <v>49164.82</v>
      </c>
      <c r="R465" s="12"/>
      <c r="S465" s="12"/>
      <c r="T465" s="12"/>
      <c r="U465" s="12"/>
    </row>
    <row r="466" spans="1:42" ht="15" x14ac:dyDescent="0.25">
      <c r="A466" s="5" t="s">
        <v>64</v>
      </c>
      <c r="B466" s="5" t="s">
        <v>16</v>
      </c>
      <c r="C466" s="5" t="s">
        <v>255</v>
      </c>
      <c r="D466" s="5" t="s">
        <v>253</v>
      </c>
      <c r="E466" s="8">
        <v>45778</v>
      </c>
      <c r="F466" s="8">
        <v>45962</v>
      </c>
      <c r="G466" s="15">
        <v>55000</v>
      </c>
      <c r="H466" s="15">
        <v>0</v>
      </c>
      <c r="I466" s="15">
        <f t="shared" si="172"/>
        <v>55000</v>
      </c>
      <c r="J466" s="15">
        <f>+VLOOKUP(A466,'[1]REPORTE NOMINA PERSONAL TEM (2)'!A$2:K$277,8,0)</f>
        <v>1578.5</v>
      </c>
      <c r="K466" s="15">
        <f>+VLOOKUP(A466,'[1]REPORTE NOMINA PERSONAL TEM (2)'!A$1:K$277,9,0)</f>
        <v>2559.6799999999998</v>
      </c>
      <c r="L466" s="15">
        <f>+VLOOKUP(A466,'[1]REPORTE NOMINA PERSONAL TEM (2)'!A$2:K$277,10,0)</f>
        <v>1672</v>
      </c>
      <c r="M466" s="15">
        <f>+VLOOKUP(A466,'[1]REPORTE NOMINA PERSONAL TEM (2)'!$A$1:$K$277,11,0)</f>
        <v>25</v>
      </c>
      <c r="N466" s="15">
        <f t="shared" si="173"/>
        <v>5835.18</v>
      </c>
      <c r="O466" s="15">
        <f t="shared" si="174"/>
        <v>49164.82</v>
      </c>
      <c r="P466" s="5"/>
      <c r="Q466" s="5"/>
      <c r="R466" s="12"/>
      <c r="S466" s="12"/>
      <c r="T466" s="12"/>
      <c r="U466" s="12"/>
      <c r="V466"/>
      <c r="W466"/>
      <c r="X466"/>
      <c r="Y466"/>
      <c r="Z466"/>
      <c r="AA466"/>
      <c r="AB466"/>
      <c r="AC466"/>
      <c r="AD466"/>
      <c r="AE466"/>
      <c r="AF466"/>
      <c r="AG466"/>
      <c r="AH466"/>
      <c r="AI466" s="12"/>
      <c r="AJ466" s="12"/>
      <c r="AK466" s="12"/>
      <c r="AL466" s="12"/>
      <c r="AM466" s="12"/>
      <c r="AN466"/>
      <c r="AO466" s="12"/>
      <c r="AP466" s="12"/>
    </row>
    <row r="467" spans="1:42" ht="15.75" thickBot="1" x14ac:dyDescent="0.3">
      <c r="D467" s="24">
        <v>9</v>
      </c>
      <c r="E467" s="19"/>
      <c r="F467" s="19"/>
      <c r="G467" s="19">
        <f>SUM(G458:G466)</f>
        <v>571000</v>
      </c>
      <c r="H467" s="19">
        <f t="shared" ref="H467:O467" si="175">SUM(H458:H466)</f>
        <v>0</v>
      </c>
      <c r="I467" s="19">
        <f t="shared" si="175"/>
        <v>571000</v>
      </c>
      <c r="J467" s="19">
        <f>SUM(J458:J466)</f>
        <v>16387.7</v>
      </c>
      <c r="K467" s="19">
        <f t="shared" ref="K467:M467" si="176">SUM(K458:K466)</f>
        <v>36872.340000000004</v>
      </c>
      <c r="L467" s="19">
        <f t="shared" si="176"/>
        <v>17358.400000000001</v>
      </c>
      <c r="M467" s="19">
        <f t="shared" si="176"/>
        <v>11798.74</v>
      </c>
      <c r="N467" s="19">
        <f>SUM(N458:N466)</f>
        <v>82417.179999999993</v>
      </c>
      <c r="O467" s="19">
        <f t="shared" si="175"/>
        <v>488582.82000000007</v>
      </c>
      <c r="P467" s="2"/>
      <c r="Q467" s="5"/>
      <c r="R467" s="12"/>
      <c r="S467" s="12"/>
      <c r="T467" s="12"/>
      <c r="U467" s="12"/>
      <c r="V467"/>
      <c r="W467"/>
      <c r="X467"/>
      <c r="Y467"/>
      <c r="Z467"/>
      <c r="AA467"/>
      <c r="AB467"/>
      <c r="AC467"/>
      <c r="AD467"/>
      <c r="AE467"/>
      <c r="AF467"/>
      <c r="AG467"/>
      <c r="AH467"/>
      <c r="AI467" s="12"/>
      <c r="AJ467" s="12"/>
      <c r="AK467" s="12"/>
      <c r="AL467"/>
      <c r="AM467" s="12"/>
      <c r="AN467"/>
      <c r="AO467" s="12"/>
      <c r="AP467" s="12"/>
    </row>
    <row r="468" spans="1:42" ht="15" x14ac:dyDescent="0.25">
      <c r="E468" s="8"/>
      <c r="F468" s="8"/>
      <c r="G468" s="15"/>
      <c r="H468" s="15"/>
      <c r="I468" s="15"/>
      <c r="J468" s="15"/>
      <c r="K468" s="15"/>
      <c r="L468" s="15"/>
      <c r="M468" s="15"/>
      <c r="N468" s="15"/>
      <c r="O468" s="15"/>
      <c r="P468" s="2"/>
      <c r="Q468" s="5"/>
      <c r="R468" s="12"/>
      <c r="S468" s="12"/>
      <c r="T468" s="12"/>
      <c r="U468" s="12"/>
      <c r="V468"/>
      <c r="W468"/>
      <c r="X468"/>
      <c r="Y468"/>
      <c r="Z468"/>
      <c r="AA468"/>
      <c r="AB468"/>
      <c r="AC468"/>
      <c r="AD468"/>
      <c r="AE468"/>
      <c r="AF468"/>
      <c r="AG468"/>
      <c r="AH468"/>
      <c r="AI468" s="12"/>
      <c r="AJ468" s="12"/>
      <c r="AK468" s="12"/>
      <c r="AL468"/>
      <c r="AM468" s="12"/>
      <c r="AN468"/>
      <c r="AO468" s="12"/>
      <c r="AP468" s="12"/>
    </row>
    <row r="469" spans="1:42" ht="15" x14ac:dyDescent="0.25">
      <c r="E469" s="8"/>
      <c r="F469" s="8"/>
      <c r="G469" s="15"/>
      <c r="H469" s="15"/>
      <c r="I469" s="15"/>
      <c r="J469" s="15"/>
      <c r="K469" s="15"/>
      <c r="L469" s="15"/>
      <c r="M469" s="15"/>
      <c r="N469" s="15"/>
      <c r="O469" s="15"/>
      <c r="P469" s="2"/>
      <c r="Q469" s="5"/>
      <c r="R469" s="12"/>
      <c r="S469" s="12"/>
      <c r="T469" s="12"/>
      <c r="U469" s="12"/>
      <c r="V469"/>
      <c r="W469"/>
      <c r="X469"/>
      <c r="Y469"/>
      <c r="Z469"/>
      <c r="AA469"/>
      <c r="AB469"/>
      <c r="AC469"/>
      <c r="AD469"/>
      <c r="AE469"/>
      <c r="AF469"/>
      <c r="AG469"/>
      <c r="AH469"/>
      <c r="AI469" s="12"/>
      <c r="AJ469" s="12"/>
      <c r="AK469" s="12"/>
      <c r="AL469"/>
      <c r="AM469" s="12"/>
      <c r="AN469"/>
      <c r="AO469" s="12"/>
      <c r="AP469" s="12"/>
    </row>
    <row r="470" spans="1:42" ht="15" x14ac:dyDescent="0.25">
      <c r="A470" s="11" t="s">
        <v>120</v>
      </c>
      <c r="E470" s="8"/>
      <c r="F470" s="8"/>
      <c r="G470" s="15"/>
      <c r="H470" s="15"/>
      <c r="I470" s="15"/>
      <c r="J470" s="15"/>
      <c r="K470" s="15"/>
      <c r="L470" s="15"/>
      <c r="M470" s="15"/>
      <c r="N470" s="15"/>
      <c r="O470" s="15"/>
      <c r="P470" s="2"/>
      <c r="Q470" s="5"/>
      <c r="R470" s="12"/>
      <c r="S470" s="12"/>
      <c r="T470" s="12"/>
      <c r="U470" s="12"/>
      <c r="V470"/>
      <c r="W470"/>
      <c r="X470"/>
      <c r="Y470"/>
      <c r="Z470"/>
      <c r="AA470"/>
      <c r="AB470"/>
      <c r="AC470"/>
      <c r="AD470"/>
      <c r="AE470"/>
      <c r="AF470"/>
      <c r="AG470"/>
      <c r="AH470"/>
      <c r="AI470" s="12"/>
      <c r="AJ470" s="12"/>
      <c r="AK470" s="12"/>
      <c r="AL470"/>
      <c r="AM470" s="12"/>
      <c r="AN470"/>
      <c r="AO470" s="12"/>
      <c r="AP470" s="12"/>
    </row>
    <row r="471" spans="1:42" ht="15" x14ac:dyDescent="0.25">
      <c r="A471" s="21" t="s">
        <v>309</v>
      </c>
      <c r="B471" s="21" t="s">
        <v>320</v>
      </c>
      <c r="C471" s="21" t="s">
        <v>310</v>
      </c>
      <c r="D471" s="21" t="s">
        <v>311</v>
      </c>
      <c r="E471" s="21" t="s">
        <v>312</v>
      </c>
      <c r="F471" s="21" t="s">
        <v>313</v>
      </c>
      <c r="G471" s="22" t="s">
        <v>314</v>
      </c>
      <c r="H471" s="22" t="s">
        <v>315</v>
      </c>
      <c r="I471" s="22" t="s">
        <v>316</v>
      </c>
      <c r="J471" s="22" t="s">
        <v>0</v>
      </c>
      <c r="K471" s="22" t="s">
        <v>1</v>
      </c>
      <c r="L471" s="22" t="s">
        <v>2</v>
      </c>
      <c r="M471" s="22" t="s">
        <v>317</v>
      </c>
      <c r="N471" s="22" t="s">
        <v>318</v>
      </c>
      <c r="O471" s="22" t="s">
        <v>319</v>
      </c>
      <c r="P471" s="2"/>
      <c r="Q471" s="5"/>
      <c r="R471" s="12"/>
      <c r="S471" s="12"/>
      <c r="T471" s="12"/>
      <c r="U471" s="12"/>
      <c r="V471"/>
      <c r="W471"/>
      <c r="X471"/>
      <c r="Y471"/>
      <c r="Z471"/>
      <c r="AA471"/>
      <c r="AB471"/>
      <c r="AC471"/>
      <c r="AD471"/>
      <c r="AE471"/>
      <c r="AF471"/>
      <c r="AG471"/>
      <c r="AH471"/>
      <c r="AI471"/>
      <c r="AJ471" s="12"/>
      <c r="AK471" s="12"/>
      <c r="AL471"/>
      <c r="AM471" s="12"/>
      <c r="AN471"/>
      <c r="AO471" s="12"/>
      <c r="AP471" s="12"/>
    </row>
    <row r="472" spans="1:42" customFormat="1" ht="15" x14ac:dyDescent="0.25">
      <c r="A472" s="5" t="s">
        <v>121</v>
      </c>
      <c r="B472" s="5" t="s">
        <v>29</v>
      </c>
      <c r="C472" s="5" t="s">
        <v>255</v>
      </c>
      <c r="D472" s="5" t="s">
        <v>254</v>
      </c>
      <c r="E472" s="8">
        <v>45839</v>
      </c>
      <c r="F472" s="8">
        <v>46023</v>
      </c>
      <c r="G472" s="15">
        <v>70000</v>
      </c>
      <c r="H472" s="15">
        <v>0</v>
      </c>
      <c r="I472" s="15">
        <f t="shared" ref="I472:I473" si="177">+G472+H472</f>
        <v>70000</v>
      </c>
      <c r="J472" s="15">
        <f>+VLOOKUP(A472,'[1]REPORTE NOMINA PERSONAL TEM (2)'!A$2:K$277,8,0)</f>
        <v>2009</v>
      </c>
      <c r="K472" s="15">
        <f>+VLOOKUP(A472,'[1]REPORTE NOMINA PERSONAL TEM (2)'!A$1:K$277,9,0)</f>
        <v>5025.38</v>
      </c>
      <c r="L472" s="15">
        <f>+VLOOKUP(A472,'[1]REPORTE NOMINA PERSONAL TEM (2)'!A$2:K$277,10,0)</f>
        <v>2128</v>
      </c>
      <c r="M472" s="15">
        <f>+VLOOKUP(A472,'[1]REPORTE NOMINA PERSONAL TEM (2)'!$A$1:$K$277,11,0)</f>
        <v>1740.46</v>
      </c>
      <c r="N472" s="15">
        <f t="shared" ref="N472:N473" si="178">+J472+K472+M472+L472</f>
        <v>10902.84</v>
      </c>
      <c r="O472" s="15">
        <f t="shared" ref="O472:O473" si="179">+I472-N472</f>
        <v>59097.16</v>
      </c>
      <c r="P472" s="5"/>
      <c r="Q472" s="5"/>
      <c r="R472" s="12"/>
      <c r="S472" s="12"/>
      <c r="T472" s="12"/>
      <c r="U472" s="12"/>
      <c r="AK472" s="12"/>
      <c r="AL472" s="12"/>
      <c r="AM472" s="12"/>
      <c r="AN472" s="12"/>
      <c r="AO472" s="12"/>
      <c r="AP472" s="12"/>
    </row>
    <row r="473" spans="1:42" ht="15" x14ac:dyDescent="0.25">
      <c r="A473" s="5" t="s">
        <v>122</v>
      </c>
      <c r="B473" s="5" t="s">
        <v>8</v>
      </c>
      <c r="C473" s="5" t="s">
        <v>255</v>
      </c>
      <c r="D473" s="5" t="s">
        <v>254</v>
      </c>
      <c r="E473" s="8">
        <v>45778</v>
      </c>
      <c r="F473" s="8">
        <v>45962</v>
      </c>
      <c r="G473" s="15">
        <v>50000</v>
      </c>
      <c r="H473" s="15">
        <v>0</v>
      </c>
      <c r="I473" s="15">
        <f t="shared" si="177"/>
        <v>50000</v>
      </c>
      <c r="J473" s="15">
        <f>+VLOOKUP(A473,'[1]REPORTE NOMINA PERSONAL TEM (2)'!A$2:K$277,8,0)</f>
        <v>1435</v>
      </c>
      <c r="K473" s="15">
        <f>+VLOOKUP(A473,'[1]REPORTE NOMINA PERSONAL TEM (2)'!A$1:K$277,9,0)</f>
        <v>1854</v>
      </c>
      <c r="L473" s="15">
        <f>+VLOOKUP(A473,'[1]REPORTE NOMINA PERSONAL TEM (2)'!A$2:K$277,10,0)</f>
        <v>1520</v>
      </c>
      <c r="M473" s="15">
        <f>+VLOOKUP(A473,'[1]REPORTE NOMINA PERSONAL TEM (2)'!$A$1:$K$277,11,0)</f>
        <v>25</v>
      </c>
      <c r="N473" s="15">
        <f t="shared" si="178"/>
        <v>4834</v>
      </c>
      <c r="O473" s="15">
        <f t="shared" si="179"/>
        <v>45166</v>
      </c>
      <c r="P473" s="5"/>
      <c r="Q473" s="5"/>
      <c r="R473" s="12"/>
      <c r="S473" s="12"/>
      <c r="T473" s="12"/>
      <c r="U473" s="12"/>
      <c r="V473"/>
      <c r="W473"/>
      <c r="X473"/>
      <c r="Y473"/>
      <c r="Z473"/>
      <c r="AA473"/>
      <c r="AB473"/>
      <c r="AC473"/>
      <c r="AD473"/>
      <c r="AE473"/>
      <c r="AF473"/>
      <c r="AG473"/>
      <c r="AH473"/>
      <c r="AI473"/>
      <c r="AJ473" s="12"/>
      <c r="AK473" s="12"/>
      <c r="AL473" s="12"/>
      <c r="AM473" s="12"/>
      <c r="AN473"/>
      <c r="AO473" s="12"/>
      <c r="AP473" s="12"/>
    </row>
    <row r="474" spans="1:42" ht="15.75" thickBot="1" x14ac:dyDescent="0.3">
      <c r="D474" s="24">
        <v>2</v>
      </c>
      <c r="E474" s="19"/>
      <c r="F474" s="19"/>
      <c r="G474" s="19">
        <f>SUM(G472:G473)</f>
        <v>120000</v>
      </c>
      <c r="H474" s="19">
        <f t="shared" ref="H474:O474" si="180">SUM(H472:H473)</f>
        <v>0</v>
      </c>
      <c r="I474" s="19">
        <f>SUM(I472:I473)</f>
        <v>120000</v>
      </c>
      <c r="J474" s="19">
        <f t="shared" si="180"/>
        <v>3444</v>
      </c>
      <c r="K474" s="19">
        <v>6879.38</v>
      </c>
      <c r="L474" s="19">
        <f t="shared" si="180"/>
        <v>3648</v>
      </c>
      <c r="M474" s="19">
        <f t="shared" si="180"/>
        <v>1765.46</v>
      </c>
      <c r="N474" s="19">
        <f>SUM(N472:N473)</f>
        <v>15736.84</v>
      </c>
      <c r="O474" s="19">
        <f t="shared" si="180"/>
        <v>104263.16</v>
      </c>
      <c r="P474" s="5"/>
      <c r="Q474" s="3"/>
      <c r="R474" s="12"/>
      <c r="S474" s="12"/>
      <c r="T474" s="12"/>
      <c r="U474" s="12"/>
      <c r="V474"/>
      <c r="W474"/>
      <c r="X474"/>
      <c r="Y474"/>
      <c r="Z474"/>
      <c r="AA474"/>
      <c r="AB474"/>
      <c r="AC474"/>
      <c r="AD474"/>
      <c r="AE474"/>
      <c r="AF474"/>
      <c r="AG474"/>
      <c r="AH474"/>
      <c r="AI474" s="12"/>
      <c r="AJ474" s="12"/>
      <c r="AK474" s="12"/>
      <c r="AL474" s="12"/>
      <c r="AM474" s="12"/>
      <c r="AN474"/>
      <c r="AO474" s="12"/>
      <c r="AP474" s="12"/>
    </row>
    <row r="475" spans="1:42" ht="15" x14ac:dyDescent="0.25">
      <c r="E475" s="8"/>
      <c r="F475" s="8"/>
      <c r="G475" s="20"/>
      <c r="H475" s="20"/>
      <c r="I475" s="20"/>
      <c r="J475" s="20"/>
      <c r="K475" s="20"/>
      <c r="L475" s="20"/>
      <c r="M475" s="20"/>
      <c r="N475" s="20"/>
      <c r="O475" s="20"/>
      <c r="P475" s="5"/>
      <c r="Q475" s="3"/>
      <c r="R475" s="12"/>
      <c r="S475" s="12"/>
      <c r="T475" s="12"/>
      <c r="U475" s="12"/>
      <c r="V475"/>
      <c r="W475"/>
      <c r="X475"/>
      <c r="Y475"/>
      <c r="Z475"/>
      <c r="AA475"/>
      <c r="AB475"/>
      <c r="AC475"/>
      <c r="AD475"/>
      <c r="AE475"/>
      <c r="AF475"/>
      <c r="AG475"/>
      <c r="AH475"/>
      <c r="AI475" s="12"/>
      <c r="AJ475" s="12"/>
      <c r="AK475" s="12"/>
      <c r="AL475" s="12"/>
      <c r="AM475" s="12"/>
      <c r="AN475"/>
      <c r="AO475" s="12"/>
      <c r="AP475" s="12"/>
    </row>
    <row r="476" spans="1:42" ht="15" x14ac:dyDescent="0.25">
      <c r="A476" s="16"/>
      <c r="B476" s="16"/>
      <c r="C476" s="16"/>
      <c r="D476" s="17">
        <f>+D282+D289+D296+D304+D310+D356+D363+D370+D380+D389+D395+D402+D407+D414+D420+D426+D432+D439+D444+D454+D467+D474+D147+D267+D243+D231+D88+D53+D126+D80+D18+D95+D187+D260+D216+D173+D273+D237+D157+D168+D194+D200+D209</f>
        <v>276</v>
      </c>
      <c r="E476" s="17"/>
      <c r="F476" s="17"/>
      <c r="G476" s="26">
        <f>+G282+G289+G296+G304+G310+G356+G363+G370+G380+G389+G395+G402+G407+G414+G420+G426+G432+G439+G444+G454+G467+G474+G147+G267+G243+G231+G88+G53+G126+G80+G18+G95+G187+G260+G216+G173+G273+G237+G157+G168+G194+G200+G209</f>
        <v>18926955.939999998</v>
      </c>
      <c r="H476" s="26">
        <f>+H282+H289+H296+H304+H310+H356+H363+H370+H380+H389+H395+H402+H407+H414+H420+H426+H432+H439+H444+H454+H467+H474+H147+H267+H243+H231+H88+H53+H126+H80+H18+H95+H187+H260+H216+H173+H273+H237+H157+H168+H194+H200+H209</f>
        <v>0</v>
      </c>
      <c r="I476" s="26">
        <f>+I282+I289+I296+I304+I310+I356+I363+I370+I380+I389+I395+I402+I407+I414+I420+I426+I432+I439+I444+I454+I467+I474+I147+I267+I243+I231+I88+I53+I126+I80+I18+I95+I187+I260+I216+I173+I273+I237+I157+I168+I194+I200+I209</f>
        <v>18926955.939999998</v>
      </c>
      <c r="J476" s="26">
        <f>+J282+J289+J296+J304+J310+J356+J363+J370+J380+J389+J395+J402+J407+J414+J420+J426+J432+J439+J444+J454+J467+J474+J147+J267+J243+J231+J88+J53+J126+J80+J18+J95+J187+J260+J216+J173+J273+J237+J157+J168+J194+J200+J209</f>
        <v>543203.6399999999</v>
      </c>
      <c r="K476" s="26">
        <f>+K282+K289+K296+K304+K310+K356+K363+K370+K380+K389+K395+K402+K407+K414+K420+K426+K432+K439+K444+K454+K467+K474+K147+K267+K243+K231+K88+K53+K126+K80+K18+K95+K187+K260+K216+K173+K273+K237+K157+K168+K194+K200+K209</f>
        <v>1520937.8599999992</v>
      </c>
      <c r="L476" s="26">
        <f>+L282+L289+L296+L304+L310+L356+L363+L370+L380+L389+L395+L402+L407+L414+L420+L426+L432+L439+L444+L454+L467+L474+L147+L267+L243+L231+L88+L53+L126+L80+L18+L95+L187+L260+L216+L173+L273+L237+L157+L168+L194+L200+L209</f>
        <v>575379.46000000008</v>
      </c>
      <c r="M476" s="26">
        <f>+M282+M289+M296+M304+M310+M356+M363+M370+M380+M389+M395+M402+M407+M414+M420+M426+M432+M439+M444+M454+M467+M474+M147+M267+M243+M231+M88+M53+M126+M80+M18+M95+M187+M260+M216+M173+M273+M237+M157+M168+M194+M200+M209</f>
        <v>723823.30999999982</v>
      </c>
      <c r="N476" s="26">
        <f>+N282+N289+N296+N304+N310+N356+N363+N370+N380+N389+N395+N402+N407+N414+N420+N426+N432+N439+N444+N454+N467+N474+N147+N267+N243+N231+N88+N53+N126+N80+N18+N95+N187+N260+N216+N173+N273+N237+N157+N168+N194+N200+N209</f>
        <v>3363344.27</v>
      </c>
      <c r="O476" s="26">
        <f>+O282+O289+O296+O304+O310+O356+O363+O370+O380+O389+O395+O402+O407+O414+O420+O426+O432+O439+O444+O454+O467+O474+O147+O267+O243+O231+O88+O53+O126+O80+O18+O95+O187+O260+O216+O173+O273+O237+O157+O168+O194+O200+O209</f>
        <v>15563611.669999998</v>
      </c>
      <c r="P476" s="5"/>
      <c r="Q476" s="2"/>
      <c r="T476" s="2"/>
      <c r="U476" s="2"/>
      <c r="AK476" s="12"/>
      <c r="AL476" s="12"/>
      <c r="AM476" s="12"/>
      <c r="AN476"/>
      <c r="AO476" s="12"/>
      <c r="AP476" s="12"/>
    </row>
    <row r="477" spans="1:42" ht="15" x14ac:dyDescent="0.25">
      <c r="A477" s="16"/>
      <c r="B477" s="16"/>
      <c r="C477" s="16"/>
      <c r="D477" s="16"/>
      <c r="E477" s="16"/>
      <c r="F477" s="16"/>
      <c r="G477" s="26"/>
      <c r="H477" s="26"/>
      <c r="I477" s="26"/>
      <c r="J477" s="26"/>
      <c r="K477" s="26"/>
      <c r="L477" s="26"/>
      <c r="M477" s="26"/>
      <c r="N477" s="26"/>
      <c r="O477" s="26"/>
      <c r="P477" s="2"/>
      <c r="Q477" s="3"/>
      <c r="R477" s="7"/>
      <c r="S477" s="7"/>
      <c r="AH477"/>
      <c r="AI477" s="12"/>
      <c r="AJ477" s="12"/>
      <c r="AK477" s="12"/>
      <c r="AL477"/>
      <c r="AM477" s="12"/>
      <c r="AN477" s="12"/>
      <c r="AO477" s="12"/>
      <c r="AP477" s="12"/>
    </row>
    <row r="478" spans="1:42" ht="15" x14ac:dyDescent="0.25">
      <c r="E478" s="8"/>
      <c r="F478" s="8"/>
      <c r="G478" s="7"/>
      <c r="I478" s="7"/>
      <c r="N478" s="7"/>
      <c r="O478" s="7"/>
      <c r="P478" s="2"/>
      <c r="R478" s="7"/>
      <c r="S478" s="7"/>
      <c r="AH478"/>
      <c r="AI478" s="12"/>
      <c r="AJ478" s="12"/>
      <c r="AK478" s="12"/>
      <c r="AL478" s="12"/>
      <c r="AM478" s="12"/>
      <c r="AN478"/>
      <c r="AO478" s="12"/>
      <c r="AP478" s="12"/>
    </row>
    <row r="479" spans="1:42" ht="15" x14ac:dyDescent="0.25">
      <c r="E479" s="8"/>
      <c r="F479" s="8"/>
      <c r="G479" s="7">
        <f>+G476-I476</f>
        <v>0</v>
      </c>
      <c r="I479" s="7"/>
      <c r="N479" s="7"/>
      <c r="O479" s="7"/>
      <c r="P479" s="2"/>
      <c r="R479" s="7"/>
      <c r="S479" s="7"/>
      <c r="AH479"/>
      <c r="AI479" s="12"/>
      <c r="AJ479" s="12"/>
      <c r="AK479" s="12"/>
      <c r="AL479"/>
      <c r="AM479" s="12"/>
      <c r="AN479" s="12"/>
      <c r="AO479" s="12"/>
      <c r="AP479" s="12"/>
    </row>
    <row r="480" spans="1:42" ht="15" x14ac:dyDescent="0.25">
      <c r="E480" s="8"/>
      <c r="F480" s="8"/>
      <c r="G480" s="7"/>
      <c r="I480" s="7"/>
      <c r="N480" s="7"/>
      <c r="O480" s="7"/>
      <c r="P480" s="2"/>
      <c r="R480" s="7"/>
      <c r="S480" s="7"/>
      <c r="AH480"/>
      <c r="AI480" s="12"/>
      <c r="AJ480" s="12"/>
      <c r="AK480" s="12"/>
      <c r="AL480" s="12"/>
      <c r="AM480" s="12"/>
      <c r="AN480"/>
      <c r="AO480" s="12"/>
      <c r="AP480" s="12"/>
    </row>
    <row r="481" spans="1:42" ht="15" x14ac:dyDescent="0.25">
      <c r="E481" s="8"/>
      <c r="F481" s="8"/>
      <c r="G481" s="7"/>
      <c r="I481" s="7"/>
      <c r="N481" s="7"/>
      <c r="O481" s="7"/>
      <c r="P481" s="2"/>
      <c r="R481" s="7"/>
      <c r="S481" s="7"/>
      <c r="AH481"/>
      <c r="AI481"/>
      <c r="AJ481" s="12"/>
      <c r="AK481" s="12"/>
      <c r="AL481" s="12"/>
      <c r="AM481" s="12"/>
      <c r="AN481" s="12"/>
      <c r="AO481" s="12"/>
      <c r="AP481" s="12"/>
    </row>
    <row r="482" spans="1:42" ht="15" x14ac:dyDescent="0.25">
      <c r="E482" s="8"/>
      <c r="F482" s="8"/>
      <c r="G482" s="7"/>
      <c r="I482" s="7"/>
      <c r="N482" s="7"/>
      <c r="O482" s="7"/>
      <c r="P482" s="2"/>
      <c r="R482" s="7"/>
      <c r="S482" s="7"/>
      <c r="AH482"/>
      <c r="AI482"/>
      <c r="AJ482" s="12"/>
      <c r="AK482" s="12"/>
      <c r="AL482" s="12"/>
      <c r="AM482" s="12"/>
      <c r="AN482" s="12"/>
      <c r="AO482" s="12"/>
      <c r="AP482" s="12"/>
    </row>
    <row r="483" spans="1:42" ht="15" x14ac:dyDescent="0.25">
      <c r="E483" s="8"/>
      <c r="F483" s="8"/>
      <c r="G483" s="7"/>
      <c r="I483" s="7"/>
      <c r="N483" s="7"/>
      <c r="O483" s="7"/>
      <c r="P483" s="2"/>
      <c r="R483" s="7"/>
      <c r="S483" s="7"/>
      <c r="AH483"/>
      <c r="AI483"/>
      <c r="AJ483" s="12"/>
      <c r="AK483" s="12"/>
      <c r="AL483" s="12"/>
      <c r="AM483" s="12"/>
      <c r="AN483" s="12"/>
      <c r="AO483" s="12"/>
      <c r="AP483" s="12"/>
    </row>
    <row r="484" spans="1:42" ht="15" x14ac:dyDescent="0.25">
      <c r="E484" s="8"/>
      <c r="F484" s="8"/>
      <c r="G484" s="7"/>
      <c r="I484" s="7"/>
      <c r="N484" s="7"/>
      <c r="O484" s="7"/>
      <c r="P484" s="2"/>
      <c r="R484" s="7"/>
      <c r="S484" s="7"/>
      <c r="AH484"/>
      <c r="AI484"/>
      <c r="AJ484" s="12"/>
      <c r="AK484" s="12"/>
      <c r="AL484" s="12"/>
      <c r="AM484" s="12"/>
      <c r="AN484" s="12"/>
      <c r="AO484" s="12"/>
      <c r="AP484" s="12"/>
    </row>
    <row r="485" spans="1:42" ht="15" x14ac:dyDescent="0.25">
      <c r="E485" s="8"/>
      <c r="F485" s="8"/>
      <c r="G485" s="7"/>
      <c r="I485" s="7"/>
      <c r="N485" s="7"/>
      <c r="O485" s="7"/>
      <c r="P485" s="2"/>
      <c r="R485" s="7"/>
      <c r="S485" s="7"/>
      <c r="AH485"/>
      <c r="AI485"/>
      <c r="AJ485" s="12"/>
      <c r="AK485" s="12"/>
      <c r="AL485" s="12"/>
      <c r="AM485" s="12"/>
      <c r="AN485"/>
      <c r="AO485" s="12"/>
      <c r="AP485" s="12"/>
    </row>
    <row r="486" spans="1:42" ht="15" x14ac:dyDescent="0.25">
      <c r="E486" s="8"/>
      <c r="F486" s="8"/>
      <c r="G486" s="7"/>
      <c r="I486" s="7"/>
      <c r="N486" s="7"/>
      <c r="O486" s="7"/>
      <c r="P486" s="2"/>
      <c r="R486" s="7"/>
      <c r="S486" s="7"/>
      <c r="AH486"/>
      <c r="AI486"/>
      <c r="AJ486" s="12"/>
      <c r="AK486" s="12"/>
      <c r="AL486" s="12"/>
      <c r="AM486" s="12"/>
      <c r="AN486"/>
      <c r="AO486" s="12"/>
      <c r="AP486" s="12"/>
    </row>
    <row r="487" spans="1:42" ht="15" x14ac:dyDescent="0.25">
      <c r="E487" s="8"/>
      <c r="F487" s="8"/>
      <c r="G487" s="7"/>
      <c r="I487" s="7"/>
      <c r="N487" s="7"/>
      <c r="O487" s="7"/>
      <c r="P487" s="2"/>
      <c r="R487" s="7"/>
      <c r="S487" s="7"/>
      <c r="AH487"/>
      <c r="AI487"/>
      <c r="AJ487" s="12"/>
      <c r="AK487" s="12"/>
      <c r="AL487"/>
      <c r="AM487" s="12"/>
      <c r="AN487"/>
      <c r="AO487" s="12"/>
      <c r="AP487" s="12"/>
    </row>
    <row r="488" spans="1:42" ht="15" x14ac:dyDescent="0.25">
      <c r="E488" s="8"/>
      <c r="F488" s="8"/>
      <c r="G488" s="7"/>
      <c r="I488" s="7"/>
      <c r="N488" s="7"/>
      <c r="O488" s="7"/>
      <c r="R488" s="7"/>
      <c r="AH488"/>
      <c r="AI488"/>
      <c r="AJ488" s="12"/>
      <c r="AK488" s="12"/>
      <c r="AL488"/>
      <c r="AM488" s="12"/>
      <c r="AN488"/>
      <c r="AO488" s="12"/>
      <c r="AP488" s="12"/>
    </row>
    <row r="489" spans="1:42" ht="15" x14ac:dyDescent="0.25">
      <c r="E489" s="8"/>
      <c r="F489" s="8"/>
      <c r="G489" s="7"/>
      <c r="I489" s="7"/>
      <c r="N489" s="7"/>
      <c r="O489" s="7"/>
      <c r="R489" s="7"/>
      <c r="AH489"/>
      <c r="AI489"/>
      <c r="AJ489" s="12"/>
      <c r="AK489" s="12"/>
      <c r="AL489"/>
      <c r="AM489" s="12"/>
      <c r="AN489"/>
      <c r="AO489" s="12"/>
      <c r="AP489" s="12"/>
    </row>
    <row r="490" spans="1:42" ht="15" x14ac:dyDescent="0.25">
      <c r="E490" s="8"/>
      <c r="F490" s="8"/>
      <c r="G490" s="7"/>
      <c r="I490" s="7"/>
      <c r="N490" s="7"/>
      <c r="O490" s="7"/>
      <c r="R490" s="7"/>
      <c r="AH490"/>
      <c r="AI490"/>
      <c r="AJ490" s="12"/>
      <c r="AK490" s="12"/>
      <c r="AL490" s="12"/>
      <c r="AM490" s="12"/>
      <c r="AN490"/>
      <c r="AO490" s="12"/>
      <c r="AP490" s="12"/>
    </row>
    <row r="491" spans="1:42" ht="15" x14ac:dyDescent="0.25">
      <c r="A491" s="16"/>
      <c r="B491" s="16"/>
      <c r="C491" s="16"/>
      <c r="D491" s="16"/>
      <c r="E491" s="16"/>
      <c r="F491" s="25"/>
      <c r="G491" s="26"/>
      <c r="H491" s="26"/>
      <c r="I491" s="26"/>
      <c r="J491" s="26"/>
      <c r="K491" s="26"/>
      <c r="L491" s="26"/>
      <c r="M491" s="26"/>
      <c r="N491" s="26"/>
      <c r="O491" s="26"/>
      <c r="R491" s="7"/>
      <c r="AH491"/>
      <c r="AI491"/>
      <c r="AJ491" s="12"/>
      <c r="AK491" s="12"/>
      <c r="AL491"/>
      <c r="AM491" s="12"/>
      <c r="AN491"/>
      <c r="AO491" s="12"/>
      <c r="AP491" s="12"/>
    </row>
    <row r="492" spans="1:42" ht="15" x14ac:dyDescent="0.25">
      <c r="R492" s="7"/>
      <c r="AH492"/>
      <c r="AI492"/>
      <c r="AJ492" s="12"/>
      <c r="AK492" s="12"/>
      <c r="AL492" s="12"/>
      <c r="AM492" s="12"/>
      <c r="AN492" s="12"/>
      <c r="AO492" s="12"/>
      <c r="AP492" s="12"/>
    </row>
    <row r="493" spans="1:42" ht="20.25" customHeight="1" x14ac:dyDescent="0.4">
      <c r="B493" s="13"/>
      <c r="C493" s="13"/>
      <c r="D493" s="14"/>
      <c r="E493" s="14"/>
      <c r="F493" s="13"/>
      <c r="G493" s="7"/>
      <c r="I493" s="7"/>
      <c r="N493" s="7"/>
      <c r="O493" s="7"/>
      <c r="R493" s="7"/>
      <c r="S493" s="7"/>
      <c r="AH493"/>
      <c r="AI493"/>
    </row>
    <row r="494" spans="1:42" ht="15" x14ac:dyDescent="0.25">
      <c r="I494" s="7"/>
      <c r="AH494"/>
      <c r="AI494"/>
    </row>
    <row r="495" spans="1:42" ht="15" x14ac:dyDescent="0.25">
      <c r="I495" s="7"/>
      <c r="AH495"/>
      <c r="AI495"/>
    </row>
    <row r="496" spans="1:42" ht="15" x14ac:dyDescent="0.25">
      <c r="I496" s="7"/>
      <c r="AH496"/>
      <c r="AI496"/>
    </row>
    <row r="497" spans="9:9" x14ac:dyDescent="0.2">
      <c r="I497" s="7"/>
    </row>
    <row r="498" spans="9:9" x14ac:dyDescent="0.2">
      <c r="I498" s="7"/>
    </row>
    <row r="499" spans="9:9" x14ac:dyDescent="0.2">
      <c r="I499" s="7"/>
    </row>
    <row r="500" spans="9:9" x14ac:dyDescent="0.2">
      <c r="I500" s="7"/>
    </row>
    <row r="501" spans="9:9" x14ac:dyDescent="0.2">
      <c r="I501" s="7"/>
    </row>
    <row r="502" spans="9:9" x14ac:dyDescent="0.2">
      <c r="I502" s="7"/>
    </row>
    <row r="503" spans="9:9" x14ac:dyDescent="0.2">
      <c r="I503" s="7"/>
    </row>
    <row r="504" spans="9:9" x14ac:dyDescent="0.2">
      <c r="I504" s="7"/>
    </row>
    <row r="505" spans="9:9" x14ac:dyDescent="0.2">
      <c r="I505" s="7"/>
    </row>
    <row r="506" spans="9:9" x14ac:dyDescent="0.2">
      <c r="I506" s="7"/>
    </row>
    <row r="507" spans="9:9" x14ac:dyDescent="0.2">
      <c r="I507" s="7"/>
    </row>
    <row r="508" spans="9:9" x14ac:dyDescent="0.2">
      <c r="I508" s="7"/>
    </row>
    <row r="509" spans="9:9" x14ac:dyDescent="0.2">
      <c r="I509" s="7"/>
    </row>
    <row r="510" spans="9:9" x14ac:dyDescent="0.2">
      <c r="I510" s="7"/>
    </row>
  </sheetData>
  <dataConsolidate/>
  <conditionalFormatting sqref="D53:F53 H476:O476 G1:G1048576 H439:O439">
    <cfRule type="cellIs" dxfId="40" priority="3" operator="equal">
      <formula>34000</formula>
    </cfRule>
    <cfRule type="cellIs" priority="4" operator="equal">
      <formula>34000</formula>
    </cfRule>
  </conditionalFormatting>
  <conditionalFormatting sqref="D80:F80">
    <cfRule type="cellIs" dxfId="39" priority="5" operator="equal">
      <formula>34000</formula>
    </cfRule>
    <cfRule type="cellIs" priority="6" operator="equal">
      <formula>34000</formula>
    </cfRule>
  </conditionalFormatting>
  <conditionalFormatting sqref="D88:F88">
    <cfRule type="cellIs" dxfId="38" priority="7" operator="equal">
      <formula>34000</formula>
    </cfRule>
    <cfRule type="cellIs" priority="8" operator="equal">
      <formula>34000</formula>
    </cfRule>
  </conditionalFormatting>
  <conditionalFormatting sqref="D95:F95">
    <cfRule type="cellIs" dxfId="37" priority="9" operator="equal">
      <formula>34000</formula>
    </cfRule>
    <cfRule type="cellIs" priority="10" operator="equal">
      <formula>34000</formula>
    </cfRule>
  </conditionalFormatting>
  <conditionalFormatting sqref="D126:F126">
    <cfRule type="cellIs" dxfId="36" priority="11" operator="equal">
      <formula>34000</formula>
    </cfRule>
    <cfRule type="cellIs" priority="12" operator="equal">
      <formula>34000</formula>
    </cfRule>
  </conditionalFormatting>
  <conditionalFormatting sqref="D147:F147">
    <cfRule type="cellIs" dxfId="35" priority="13" operator="equal">
      <formula>34000</formula>
    </cfRule>
    <cfRule type="cellIs" priority="14" operator="equal">
      <formula>34000</formula>
    </cfRule>
  </conditionalFormatting>
  <conditionalFormatting sqref="D157:F157">
    <cfRule type="cellIs" dxfId="34" priority="15" operator="equal">
      <formula>34000</formula>
    </cfRule>
    <cfRule type="cellIs" priority="16" operator="equal">
      <formula>34000</formula>
    </cfRule>
  </conditionalFormatting>
  <conditionalFormatting sqref="D168:F168">
    <cfRule type="cellIs" dxfId="33" priority="17" operator="equal">
      <formula>34000</formula>
    </cfRule>
    <cfRule type="cellIs" priority="18" operator="equal">
      <formula>34000</formula>
    </cfRule>
  </conditionalFormatting>
  <conditionalFormatting sqref="D173:F173">
    <cfRule type="cellIs" dxfId="32" priority="19" operator="equal">
      <formula>34000</formula>
    </cfRule>
    <cfRule type="cellIs" priority="20" operator="equal">
      <formula>34000</formula>
    </cfRule>
  </conditionalFormatting>
  <conditionalFormatting sqref="D187:F187">
    <cfRule type="cellIs" dxfId="31" priority="21" operator="equal">
      <formula>34000</formula>
    </cfRule>
    <cfRule type="cellIs" priority="22" operator="equal">
      <formula>34000</formula>
    </cfRule>
  </conditionalFormatting>
  <conditionalFormatting sqref="D194:F194">
    <cfRule type="cellIs" dxfId="30" priority="23" operator="equal">
      <formula>34000</formula>
    </cfRule>
    <cfRule type="cellIs" priority="24" operator="equal">
      <formula>34000</formula>
    </cfRule>
  </conditionalFormatting>
  <conditionalFormatting sqref="D200:F200">
    <cfRule type="cellIs" dxfId="29" priority="27" operator="equal">
      <formula>34000</formula>
    </cfRule>
    <cfRule type="cellIs" priority="28" operator="equal">
      <formula>34000</formula>
    </cfRule>
  </conditionalFormatting>
  <conditionalFormatting sqref="D209:F209">
    <cfRule type="cellIs" dxfId="28" priority="25" operator="equal">
      <formula>34000</formula>
    </cfRule>
    <cfRule type="cellIs" priority="26" operator="equal">
      <formula>34000</formula>
    </cfRule>
  </conditionalFormatting>
  <conditionalFormatting sqref="D216:F216">
    <cfRule type="cellIs" dxfId="27" priority="29" operator="equal">
      <formula>34000</formula>
    </cfRule>
    <cfRule type="cellIs" priority="30" operator="equal">
      <formula>34000</formula>
    </cfRule>
  </conditionalFormatting>
  <conditionalFormatting sqref="D231:F231">
    <cfRule type="cellIs" dxfId="26" priority="31" operator="equal">
      <formula>34000</formula>
    </cfRule>
    <cfRule type="cellIs" priority="32" operator="equal">
      <formula>34000</formula>
    </cfRule>
  </conditionalFormatting>
  <conditionalFormatting sqref="D237:F237">
    <cfRule type="cellIs" dxfId="25" priority="33" operator="equal">
      <formula>34000</formula>
    </cfRule>
    <cfRule type="cellIs" priority="34" operator="equal">
      <formula>34000</formula>
    </cfRule>
  </conditionalFormatting>
  <conditionalFormatting sqref="D243:F243">
    <cfRule type="cellIs" dxfId="24" priority="35" operator="equal">
      <formula>34000</formula>
    </cfRule>
    <cfRule type="cellIs" priority="36" operator="equal">
      <formula>34000</formula>
    </cfRule>
  </conditionalFormatting>
  <conditionalFormatting sqref="D260:F260">
    <cfRule type="cellIs" dxfId="23" priority="37" operator="equal">
      <formula>34000</formula>
    </cfRule>
    <cfRule type="cellIs" priority="38" operator="equal">
      <formula>34000</formula>
    </cfRule>
  </conditionalFormatting>
  <conditionalFormatting sqref="D267:F267">
    <cfRule type="cellIs" dxfId="22" priority="39" operator="equal">
      <formula>34000</formula>
    </cfRule>
    <cfRule type="cellIs" priority="40" operator="equal">
      <formula>34000</formula>
    </cfRule>
  </conditionalFormatting>
  <conditionalFormatting sqref="D273:F273">
    <cfRule type="cellIs" dxfId="21" priority="41" operator="equal">
      <formula>34000</formula>
    </cfRule>
    <cfRule type="cellIs" priority="42" operator="equal">
      <formula>34000</formula>
    </cfRule>
  </conditionalFormatting>
  <conditionalFormatting sqref="D282:F282">
    <cfRule type="cellIs" dxfId="20" priority="43" operator="equal">
      <formula>34000</formula>
    </cfRule>
    <cfRule type="cellIs" priority="44" operator="equal">
      <formula>34000</formula>
    </cfRule>
  </conditionalFormatting>
  <conditionalFormatting sqref="D289:F289">
    <cfRule type="cellIs" dxfId="19" priority="45" operator="equal">
      <formula>34000</formula>
    </cfRule>
    <cfRule type="cellIs" priority="46" operator="equal">
      <formula>34000</formula>
    </cfRule>
  </conditionalFormatting>
  <conditionalFormatting sqref="D296:F296">
    <cfRule type="cellIs" dxfId="18" priority="47" operator="equal">
      <formula>34000</formula>
    </cfRule>
    <cfRule type="cellIs" priority="48" operator="equal">
      <formula>34000</formula>
    </cfRule>
  </conditionalFormatting>
  <conditionalFormatting sqref="D304:F304">
    <cfRule type="cellIs" dxfId="17" priority="49" operator="equal">
      <formula>34000</formula>
    </cfRule>
    <cfRule type="cellIs" priority="50" operator="equal">
      <formula>34000</formula>
    </cfRule>
  </conditionalFormatting>
  <conditionalFormatting sqref="D310:F310 D454:F454 D474:F474 D476:F476">
    <cfRule type="cellIs" dxfId="16" priority="83" operator="equal">
      <formula>34000</formula>
    </cfRule>
    <cfRule type="cellIs" priority="84" operator="equal">
      <formula>34000</formula>
    </cfRule>
  </conditionalFormatting>
  <conditionalFormatting sqref="D356:F356">
    <cfRule type="cellIs" dxfId="15" priority="51" operator="equal">
      <formula>34000</formula>
    </cfRule>
    <cfRule type="cellIs" priority="52" operator="equal">
      <formula>34000</formula>
    </cfRule>
  </conditionalFormatting>
  <conditionalFormatting sqref="D363:F363">
    <cfRule type="cellIs" dxfId="14" priority="53" operator="equal">
      <formula>34000</formula>
    </cfRule>
    <cfRule type="cellIs" priority="54" operator="equal">
      <formula>34000</formula>
    </cfRule>
  </conditionalFormatting>
  <conditionalFormatting sqref="D370:F370">
    <cfRule type="cellIs" dxfId="13" priority="55" operator="equal">
      <formula>34000</formula>
    </cfRule>
    <cfRule type="cellIs" priority="56" operator="equal">
      <formula>34000</formula>
    </cfRule>
  </conditionalFormatting>
  <conditionalFormatting sqref="D380:F380">
    <cfRule type="cellIs" dxfId="12" priority="57" operator="equal">
      <formula>34000</formula>
    </cfRule>
    <cfRule type="cellIs" priority="58" operator="equal">
      <formula>34000</formula>
    </cfRule>
  </conditionalFormatting>
  <conditionalFormatting sqref="D389:F389">
    <cfRule type="cellIs" dxfId="11" priority="59" operator="equal">
      <formula>34000</formula>
    </cfRule>
    <cfRule type="cellIs" priority="60" operator="equal">
      <formula>34000</formula>
    </cfRule>
  </conditionalFormatting>
  <conditionalFormatting sqref="D395:F395">
    <cfRule type="cellIs" dxfId="10" priority="61" operator="equal">
      <formula>34000</formula>
    </cfRule>
    <cfRule type="cellIs" priority="62" operator="equal">
      <formula>34000</formula>
    </cfRule>
  </conditionalFormatting>
  <conditionalFormatting sqref="D402:F402">
    <cfRule type="cellIs" dxfId="9" priority="63" operator="equal">
      <formula>34000</formula>
    </cfRule>
    <cfRule type="cellIs" priority="64" operator="equal">
      <formula>34000</formula>
    </cfRule>
  </conditionalFormatting>
  <conditionalFormatting sqref="D407:F407">
    <cfRule type="cellIs" dxfId="8" priority="65" operator="equal">
      <formula>34000</formula>
    </cfRule>
    <cfRule type="cellIs" priority="66" operator="equal">
      <formula>34000</formula>
    </cfRule>
  </conditionalFormatting>
  <conditionalFormatting sqref="D414:F414">
    <cfRule type="cellIs" dxfId="7" priority="67" operator="equal">
      <formula>34000</formula>
    </cfRule>
    <cfRule type="cellIs" priority="68" operator="equal">
      <formula>34000</formula>
    </cfRule>
  </conditionalFormatting>
  <conditionalFormatting sqref="D420:F420">
    <cfRule type="cellIs" dxfId="6" priority="69" operator="equal">
      <formula>34000</formula>
    </cfRule>
    <cfRule type="cellIs" priority="70" operator="equal">
      <formula>34000</formula>
    </cfRule>
  </conditionalFormatting>
  <conditionalFormatting sqref="D426:F426">
    <cfRule type="cellIs" dxfId="5" priority="71" operator="equal">
      <formula>34000</formula>
    </cfRule>
    <cfRule type="cellIs" priority="72" operator="equal">
      <formula>34000</formula>
    </cfRule>
  </conditionalFormatting>
  <conditionalFormatting sqref="D432:F432">
    <cfRule type="cellIs" dxfId="4" priority="73" operator="equal">
      <formula>34000</formula>
    </cfRule>
    <cfRule type="cellIs" priority="74" operator="equal">
      <formula>34000</formula>
    </cfRule>
  </conditionalFormatting>
  <conditionalFormatting sqref="D439:F439">
    <cfRule type="cellIs" dxfId="3" priority="75" operator="equal">
      <formula>34000</formula>
    </cfRule>
    <cfRule type="cellIs" priority="76" operator="equal">
      <formula>34000</formula>
    </cfRule>
  </conditionalFormatting>
  <conditionalFormatting sqref="D444:F444">
    <cfRule type="cellIs" dxfId="2" priority="77" operator="equal">
      <formula>34000</formula>
    </cfRule>
    <cfRule type="cellIs" priority="78" operator="equal">
      <formula>34000</formula>
    </cfRule>
  </conditionalFormatting>
  <conditionalFormatting sqref="D467:F467">
    <cfRule type="cellIs" dxfId="1" priority="81" operator="equal">
      <formula>34000</formula>
    </cfRule>
    <cfRule type="cellIs" priority="82" operator="equal">
      <formula>34000</formula>
    </cfRule>
  </conditionalFormatting>
  <conditionalFormatting sqref="D18:F18 H53:O53 H126:O126 H231:O231 H356:O356 H380:O380 H389:O389 H414:O414">
    <cfRule type="cellIs" dxfId="0" priority="1" operator="equal">
      <formula>34000</formula>
    </cfRule>
    <cfRule type="cellIs" priority="2" operator="equal">
      <formula>34000</formula>
    </cfRule>
  </conditionalFormatting>
  <pageMargins left="0.31496062992125984" right="0.31496062992125984" top="0.74803149606299213" bottom="0.74803149606299213" header="0.31496062992125984" footer="0.31496062992125984"/>
  <pageSetup scale="55" fitToHeight="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A4CD51598F7F04F84168A6C479B7575" ma:contentTypeVersion="18" ma:contentTypeDescription="Crear nuevo documento." ma:contentTypeScope="" ma:versionID="438543677c42a79958be963e757ed5b9">
  <xsd:schema xmlns:xsd="http://www.w3.org/2001/XMLSchema" xmlns:xs="http://www.w3.org/2001/XMLSchema" xmlns:p="http://schemas.microsoft.com/office/2006/metadata/properties" xmlns:ns2="498e0cf9-337c-4ae7-8aec-5cb955768cec" xmlns:ns3="ae60f8df-e0ad-4d64-9cc3-2a2aaef8cb24" targetNamespace="http://schemas.microsoft.com/office/2006/metadata/properties" ma:root="true" ma:fieldsID="99afb55460820ee12436c35af908fc38" ns2:_="" ns3:_="">
    <xsd:import namespace="498e0cf9-337c-4ae7-8aec-5cb955768cec"/>
    <xsd:import namespace="ae60f8df-e0ad-4d64-9cc3-2a2aaef8cb24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Regi_x00f3_n" minOccurs="0"/>
                <xsd:element ref="ns3:lcf76f155ced4ddcb4097134ff3c332f" minOccurs="0"/>
                <xsd:element ref="ns2:TaxCatchAll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Location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8e0cf9-337c-4ae7-8aec-5cb955768cec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2559d960-6a41-4d12-9e62-2cd44ab407ba}" ma:internalName="TaxCatchAll" ma:showField="CatchAllData" ma:web="498e0cf9-337c-4ae7-8aec-5cb955768c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e60f8df-e0ad-4d64-9cc3-2a2aaef8cb2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Regi_x00f3_n" ma:index="14" nillable="true" ma:displayName="Región" ma:format="Dropdown" ma:internalName="Regi_x00f3_n">
      <xsd:simpleType>
        <xsd:restriction base="dms:Note">
          <xsd:maxLength value="255"/>
        </xsd:restriction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d53aa4d5-997a-46cc-a987-1c7953f874c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0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1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3" nillable="true" ma:displayName="Location" ma:indexed="true" ma:internalName="MediaServiceLocation" ma:readOnly="true">
      <xsd:simpleType>
        <xsd:restriction base="dms:Text"/>
      </xsd:simpleType>
    </xsd:element>
    <xsd:element name="MediaServiceBillingMetadata" ma:index="24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98e0cf9-337c-4ae7-8aec-5cb955768cec" xsi:nil="true"/>
    <Regi_x00f3_n xmlns="ae60f8df-e0ad-4d64-9cc3-2a2aaef8cb24" xsi:nil="true"/>
    <lcf76f155ced4ddcb4097134ff3c332f xmlns="ae60f8df-e0ad-4d64-9cc3-2a2aaef8cb24">
      <Terms xmlns="http://schemas.microsoft.com/office/infopath/2007/PartnerControls"/>
    </lcf76f155ced4ddcb4097134ff3c332f>
    <SharedWithUsers xmlns="498e0cf9-337c-4ae7-8aec-5cb955768cec">
      <UserInfo>
        <DisplayName/>
        <AccountId xsi:nil="true"/>
        <AccountType/>
      </UserInfo>
    </SharedWithUsers>
  </documentManagement>
</p:properties>
</file>

<file path=customXml/itemProps1.xml><?xml version="1.0" encoding="utf-8"?>
<ds:datastoreItem xmlns:ds="http://schemas.openxmlformats.org/officeDocument/2006/customXml" ds:itemID="{9B2F59F2-A7D1-4D13-8749-0162D519DBE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9ED60D3-3DD3-4090-A7BB-13E9620BFC1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98e0cf9-337c-4ae7-8aec-5cb955768cec"/>
    <ds:schemaRef ds:uri="ae60f8df-e0ad-4d64-9cc3-2a2aaef8cb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F680251-82F0-4329-83F4-52E25CA1E760}">
  <ds:schemaRefs>
    <ds:schemaRef ds:uri="http://purl.org/dc/terms/"/>
    <ds:schemaRef ds:uri="http://schemas.microsoft.com/office/2006/documentManagement/types"/>
    <ds:schemaRef ds:uri="http://www.w3.org/XML/1998/namespace"/>
    <ds:schemaRef ds:uri="http://purl.org/dc/elements/1.1/"/>
    <ds:schemaRef ds:uri="http://schemas.microsoft.com/office/2006/metadata/properties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ae60f8df-e0ad-4d64-9cc3-2a2aaef8cb24"/>
    <ds:schemaRef ds:uri="498e0cf9-337c-4ae7-8aec-5cb955768ce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TEMPORAL TRANSP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GARRIDO</dc:creator>
  <cp:lastModifiedBy>Antonio Martinez</cp:lastModifiedBy>
  <cp:lastPrinted>2025-09-12T14:57:26Z</cp:lastPrinted>
  <dcterms:created xsi:type="dcterms:W3CDTF">2024-09-03T20:05:51Z</dcterms:created>
  <dcterms:modified xsi:type="dcterms:W3CDTF">2025-10-13T15:34:15Z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0x0101000A4CD51598F7F04F84168A6C479B7575</vt:lpwstr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