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 JULIO 2025 ANEL CORREGIDA\"/>
    </mc:Choice>
  </mc:AlternateContent>
  <xr:revisionPtr revIDLastSave="0" documentId="13_ncr:1_{B00EA68C-DDAB-42C3-BC24-F7E4D51364A1}" xr6:coauthVersionLast="47" xr6:coauthVersionMax="47" xr10:uidLastSave="{00000000-0000-0000-0000-000000000000}"/>
  <bookViews>
    <workbookView xWindow="-120" yWindow="-120" windowWidth="29040" windowHeight="15720" xr2:uid="{1602ABF8-3412-4F01-89E1-B29FD931769F}"/>
  </bookViews>
  <sheets>
    <sheet name="Sheet1" sheetId="1" r:id="rId1"/>
    <sheet name="Hoja2" sheetId="4" r:id="rId2"/>
    <sheet name="Hoja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G30" i="1"/>
  <c r="H30" i="1"/>
  <c r="I30" i="1"/>
  <c r="J30" i="1"/>
  <c r="K30" i="1"/>
  <c r="K34" i="1" s="1"/>
  <c r="E30" i="1"/>
  <c r="E34" i="1" s="1"/>
  <c r="F19" i="1"/>
  <c r="H19" i="1"/>
  <c r="J19" i="1"/>
  <c r="K19" i="1"/>
  <c r="E19" i="1"/>
  <c r="G17" i="1"/>
  <c r="G16" i="1"/>
  <c r="G11" i="1"/>
  <c r="I18" i="1"/>
  <c r="L18" i="1" s="1"/>
  <c r="L19" i="1" s="1"/>
  <c r="L29" i="1"/>
  <c r="M29" i="1" s="1"/>
  <c r="L28" i="1"/>
  <c r="M28" i="1" s="1"/>
  <c r="M30" i="1" s="1"/>
  <c r="L23" i="1"/>
  <c r="M23" i="1" s="1"/>
  <c r="P35" i="3"/>
  <c r="P30" i="3"/>
  <c r="P25" i="3"/>
  <c r="P38" i="3" s="1"/>
  <c r="P20" i="3"/>
  <c r="N35" i="3"/>
  <c r="N30" i="3"/>
  <c r="N25" i="3"/>
  <c r="N20" i="3"/>
  <c r="L35" i="3"/>
  <c r="L30" i="3"/>
  <c r="L25" i="3"/>
  <c r="L20" i="3"/>
  <c r="K35" i="3"/>
  <c r="K30" i="3"/>
  <c r="K25" i="3"/>
  <c r="K20" i="3"/>
  <c r="G35" i="3"/>
  <c r="G30" i="3"/>
  <c r="G25" i="3"/>
  <c r="G20" i="3"/>
  <c r="F35" i="3"/>
  <c r="F30" i="3"/>
  <c r="F25" i="3"/>
  <c r="F20" i="3"/>
  <c r="E36" i="3"/>
  <c r="J34" i="1" l="1"/>
  <c r="H34" i="1"/>
  <c r="F34" i="1"/>
  <c r="L30" i="1"/>
  <c r="L34" i="1" s="1"/>
  <c r="G19" i="1"/>
  <c r="G34" i="1" s="1"/>
  <c r="I19" i="1"/>
  <c r="I34" i="1" s="1"/>
  <c r="M18" i="1"/>
  <c r="M19" i="1" s="1"/>
  <c r="M34" i="1" s="1"/>
</calcChain>
</file>

<file path=xl/sharedStrings.xml><?xml version="1.0" encoding="utf-8"?>
<sst xmlns="http://schemas.openxmlformats.org/spreadsheetml/2006/main" count="144" uniqueCount="39">
  <si>
    <t>CAROLINA MONTERO MONTERO</t>
  </si>
  <si>
    <t>PERIODISTA</t>
  </si>
  <si>
    <t>CENTRO DE REGULACION DE URGENCIAS Y EMER</t>
  </si>
  <si>
    <t>YAHAIRA CASTILLO CORDERO</t>
  </si>
  <si>
    <t>ANALISTA DE RECURSOS HUMANOS</t>
  </si>
  <si>
    <t>DEPARTAMENTO DE COORDINACION Y ENLACE CO</t>
  </si>
  <si>
    <t>EDGAR DE JESUS UCETA MEJIA</t>
  </si>
  <si>
    <t>TECNICO ADMINISTRATIVO</t>
  </si>
  <si>
    <t>SKEILY PEREYRA GUERRERO</t>
  </si>
  <si>
    <t>AFP</t>
  </si>
  <si>
    <t>SFS</t>
  </si>
  <si>
    <t xml:space="preserve">          DIRECCION DE SERVICIOS DE ATENCION A EMERGENCIAS EXTRA HOSPITALARIA (DAEH)</t>
  </si>
  <si>
    <t xml:space="preserve">          NOMINA PERSONAL TEMPORAL 1  MES DE JULIO    2025</t>
  </si>
  <si>
    <t>DIVISION DE TRANSPORTACION Y MANTENIMIENTO -DAEH</t>
  </si>
  <si>
    <t>NOMBRE</t>
  </si>
  <si>
    <t>FUNCION</t>
  </si>
  <si>
    <t>ESTATUS</t>
  </si>
  <si>
    <t>GENERO</t>
  </si>
  <si>
    <t>SDO.BRUTO</t>
  </si>
  <si>
    <t>OTROS INGR.</t>
  </si>
  <si>
    <t>TOTAL INGR.</t>
  </si>
  <si>
    <t>ISR</t>
  </si>
  <si>
    <t>OTROS DESC.</t>
  </si>
  <si>
    <t>TOTAL DESC.</t>
  </si>
  <si>
    <t>NETO</t>
  </si>
  <si>
    <t>TEMPORAL</t>
  </si>
  <si>
    <t>Femenino</t>
  </si>
  <si>
    <t>Masculino</t>
  </si>
  <si>
    <t>r1</t>
  </si>
  <si>
    <t>r2</t>
  </si>
  <si>
    <t xml:space="preserve">          NOMINA PERSONAL  DIFERENCIAL   MES DE JULIO    2025</t>
  </si>
  <si>
    <t>DANIEL JUNIOR DECENA GUZMAN</t>
  </si>
  <si>
    <t>SOPORTE TECNICO INFORMATICO</t>
  </si>
  <si>
    <t>TEMPORALES</t>
  </si>
  <si>
    <t>DEPARTAMENTO DE TECNOLOGIAS DE LA INFORMACION Y COMUNICACION- DAEH</t>
  </si>
  <si>
    <t>ISMAEL RODRIGUEZ FELIZ</t>
  </si>
  <si>
    <t>RONALD GERARDO FLETE</t>
  </si>
  <si>
    <t>DEPARTAMENTO RECURSOS HUMANOS</t>
  </si>
  <si>
    <t>CENTRO DE REGULACION DE URGENCIAS Y EMERGENCIA, GRAN 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</si>
</sst>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color rgb="FF000000"/>
      <name val="Calibri"/>
      <family val="2"/>
    </font>
    <font>
      <b/>
      <sz val="8"/>
      <color theme="1"/>
      <name val="Aptos Narrow"/>
      <family val="2"/>
      <scheme val="minor"/>
    </font>
    <font>
      <b/>
      <sz val="8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2" borderId="0" xfId="0" applyFont="1" applyFill="1"/>
    <xf numFmtId="4" fontId="1" fillId="2" borderId="0" xfId="0" applyNumberFormat="1" applyFont="1" applyFill="1"/>
    <xf numFmtId="0" fontId="2" fillId="0" borderId="0" xfId="0" applyFont="1"/>
    <xf numFmtId="4" fontId="2" fillId="0" borderId="0" xfId="0" applyNumberFormat="1" applyFont="1"/>
    <xf numFmtId="0" fontId="3" fillId="3" borderId="0" xfId="0" applyFont="1" applyFill="1" applyAlignment="1">
      <alignment horizontal="center"/>
    </xf>
    <xf numFmtId="4" fontId="3" fillId="3" borderId="0" xfId="0" applyNumberFormat="1" applyFont="1" applyFill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right"/>
    </xf>
    <xf numFmtId="4" fontId="4" fillId="0" borderId="0" xfId="0" applyNumberFormat="1" applyFont="1"/>
    <xf numFmtId="0" fontId="5" fillId="0" borderId="0" xfId="0" applyFont="1"/>
    <xf numFmtId="4" fontId="5" fillId="0" borderId="0" xfId="0" applyNumberFormat="1" applyFont="1" applyAlignment="1">
      <alignment horizontal="right"/>
    </xf>
    <xf numFmtId="4" fontId="5" fillId="0" borderId="0" xfId="0" applyNumberFormat="1" applyFont="1"/>
    <xf numFmtId="0" fontId="6" fillId="0" borderId="0" xfId="0" applyFont="1"/>
    <xf numFmtId="0" fontId="5" fillId="2" borderId="0" xfId="0" applyFont="1" applyFill="1"/>
    <xf numFmtId="4" fontId="5" fillId="2" borderId="0" xfId="0" applyNumberFormat="1" applyFont="1" applyFill="1" applyAlignment="1">
      <alignment horizontal="right"/>
    </xf>
    <xf numFmtId="4" fontId="5" fillId="2" borderId="0" xfId="0" applyNumberFormat="1" applyFont="1" applyFill="1"/>
    <xf numFmtId="4" fontId="6" fillId="0" borderId="0" xfId="0" applyNumberFormat="1" applyFont="1" applyAlignment="1">
      <alignment horizontal="right"/>
    </xf>
    <xf numFmtId="4" fontId="6" fillId="0" borderId="0" xfId="0" applyNumberFormat="1" applyFont="1"/>
    <xf numFmtId="0" fontId="6" fillId="3" borderId="0" xfId="0" applyFont="1" applyFill="1" applyAlignment="1">
      <alignment horizontal="center"/>
    </xf>
    <xf numFmtId="4" fontId="6" fillId="3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center"/>
    </xf>
    <xf numFmtId="4" fontId="7" fillId="0" borderId="0" xfId="0" applyNumberFormat="1" applyFont="1" applyAlignment="1">
      <alignment horizontal="right" wrapText="1"/>
    </xf>
    <xf numFmtId="4" fontId="8" fillId="0" borderId="0" xfId="0" applyNumberFormat="1" applyFont="1"/>
    <xf numFmtId="4" fontId="9" fillId="0" borderId="1" xfId="0" applyNumberFormat="1" applyFont="1" applyBorder="1" applyAlignment="1">
      <alignment horizontal="right" wrapText="1"/>
    </xf>
    <xf numFmtId="4" fontId="0" fillId="0" borderId="0" xfId="0" applyNumberFormat="1"/>
    <xf numFmtId="0" fontId="0" fillId="4" borderId="0" xfId="0" applyFill="1"/>
    <xf numFmtId="4" fontId="0" fillId="4" borderId="0" xfId="0" applyNumberFormat="1" applyFill="1"/>
    <xf numFmtId="4" fontId="2" fillId="0" borderId="1" xfId="0" applyNumberFormat="1" applyFont="1" applyBorder="1"/>
    <xf numFmtId="4" fontId="9" fillId="0" borderId="0" xfId="0" applyNumberFormat="1" applyFont="1" applyAlignment="1">
      <alignment horizontal="right" wrapText="1"/>
    </xf>
    <xf numFmtId="4" fontId="7" fillId="0" borderId="2" xfId="0" applyNumberFormat="1" applyFont="1" applyBorder="1" applyAlignment="1">
      <alignment horizontal="right" wrapText="1"/>
    </xf>
    <xf numFmtId="4" fontId="6" fillId="0" borderId="3" xfId="0" applyNumberFormat="1" applyFont="1" applyBorder="1" applyAlignment="1">
      <alignment horizontal="right"/>
    </xf>
    <xf numFmtId="4" fontId="6" fillId="0" borderId="3" xfId="0" applyNumberFormat="1" applyFont="1" applyBorder="1"/>
    <xf numFmtId="4" fontId="2" fillId="2" borderId="1" xfId="0" applyNumberFormat="1" applyFont="1" applyFill="1" applyBorder="1"/>
    <xf numFmtId="4" fontId="9" fillId="2" borderId="0" xfId="0" applyNumberFormat="1" applyFont="1" applyFill="1" applyAlignment="1">
      <alignment horizontal="right" wrapText="1"/>
    </xf>
    <xf numFmtId="4" fontId="6" fillId="2" borderId="3" xfId="0" applyNumberFormat="1" applyFont="1" applyFill="1" applyBorder="1" applyAlignment="1">
      <alignment horizontal="right"/>
    </xf>
    <xf numFmtId="0" fontId="4" fillId="2" borderId="0" xfId="0" applyFont="1" applyFill="1" applyAlignment="1">
      <alignment horizontal="right"/>
    </xf>
    <xf numFmtId="4" fontId="9" fillId="2" borderId="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1463187</xdr:colOff>
      <xdr:row>7</xdr:row>
      <xdr:rowOff>34558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6E3CDD-8AAC-446E-8029-3ABD79E9D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438150"/>
          <a:ext cx="1463187" cy="60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76200</xdr:rowOff>
    </xdr:from>
    <xdr:to>
      <xdr:col>1</xdr:col>
      <xdr:colOff>624987</xdr:colOff>
      <xdr:row>5</xdr:row>
      <xdr:rowOff>139333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072AB8-F5BC-4FFD-A3DE-1158F0B8F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400050"/>
          <a:ext cx="1463187" cy="60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F6FB2-A5BF-4697-95E2-39B48D9F19F6}">
  <dimension ref="A4:R40"/>
  <sheetViews>
    <sheetView tabSelected="1" topLeftCell="A5" workbookViewId="0">
      <selection activeCell="B42" sqref="B42:E75"/>
    </sheetView>
  </sheetViews>
  <sheetFormatPr defaultColWidth="9" defaultRowHeight="11.25" x14ac:dyDescent="0.2"/>
  <cols>
    <col min="1" max="1" width="35.7109375" style="9" customWidth="1"/>
    <col min="2" max="2" width="27.140625" style="9" customWidth="1"/>
    <col min="3" max="3" width="16.42578125" style="9" customWidth="1"/>
    <col min="4" max="4" width="12" style="9" customWidth="1"/>
    <col min="5" max="5" width="13.5703125" style="10" customWidth="1"/>
    <col min="6" max="6" width="10.42578125" style="10" customWidth="1"/>
    <col min="7" max="7" width="11.28515625" style="10" customWidth="1"/>
    <col min="8" max="8" width="9.42578125" style="10" customWidth="1"/>
    <col min="9" max="9" width="13.5703125" style="10" customWidth="1"/>
    <col min="10" max="10" width="8.140625" style="10" customWidth="1"/>
    <col min="11" max="11" width="9.140625" style="10" customWidth="1"/>
    <col min="12" max="12" width="11.28515625" style="10" customWidth="1"/>
    <col min="13" max="13" width="10.7109375" style="9" customWidth="1"/>
    <col min="14" max="18" width="9.140625" style="11"/>
    <col min="19" max="16384" width="9" style="9"/>
  </cols>
  <sheetData>
    <row r="4" spans="1:13" x14ac:dyDescent="0.2">
      <c r="A4" s="12"/>
      <c r="B4" s="12"/>
      <c r="C4" s="12"/>
      <c r="D4" s="12"/>
      <c r="E4" s="13"/>
      <c r="F4" s="13"/>
      <c r="G4" s="13"/>
      <c r="H4" s="13"/>
      <c r="I4" s="13"/>
      <c r="J4" s="13"/>
      <c r="K4" s="13"/>
      <c r="L4" s="13"/>
      <c r="M4" s="14"/>
    </row>
    <row r="5" spans="1:13" x14ac:dyDescent="0.2">
      <c r="A5" s="12"/>
      <c r="B5" s="12"/>
      <c r="C5" s="15" t="s">
        <v>11</v>
      </c>
      <c r="D5" s="12"/>
      <c r="E5" s="13"/>
      <c r="F5" s="13"/>
      <c r="G5" s="13"/>
      <c r="H5" s="13"/>
      <c r="I5" s="13"/>
      <c r="J5" s="13"/>
      <c r="K5" s="13"/>
      <c r="L5" s="13"/>
      <c r="M5" s="14"/>
    </row>
    <row r="6" spans="1:13" x14ac:dyDescent="0.2">
      <c r="A6" s="16"/>
      <c r="B6" s="16"/>
      <c r="C6" s="15" t="s">
        <v>30</v>
      </c>
      <c r="D6" s="16"/>
      <c r="E6" s="17"/>
      <c r="F6" s="17"/>
      <c r="G6" s="17"/>
      <c r="H6" s="17"/>
      <c r="I6" s="17"/>
      <c r="J6" s="17"/>
      <c r="K6" s="17"/>
      <c r="L6" s="17"/>
      <c r="M6" s="18"/>
    </row>
    <row r="7" spans="1:13" x14ac:dyDescent="0.2">
      <c r="A7" s="15"/>
      <c r="B7" s="15"/>
      <c r="C7" s="15"/>
      <c r="D7" s="15"/>
      <c r="E7" s="19"/>
      <c r="F7" s="19"/>
      <c r="G7" s="19"/>
      <c r="H7" s="19"/>
      <c r="I7" s="19"/>
      <c r="J7" s="19"/>
      <c r="K7" s="19"/>
      <c r="L7" s="19"/>
      <c r="M7" s="20"/>
    </row>
    <row r="8" spans="1:13" x14ac:dyDescent="0.2">
      <c r="A8" s="15"/>
      <c r="B8" s="15"/>
      <c r="C8" s="15"/>
      <c r="D8" s="15"/>
      <c r="E8" s="19"/>
      <c r="F8" s="19"/>
      <c r="G8" s="19"/>
      <c r="H8" s="19"/>
      <c r="I8" s="19"/>
      <c r="J8" s="19"/>
      <c r="K8" s="19"/>
      <c r="L8" s="19"/>
      <c r="M8" s="20"/>
    </row>
    <row r="9" spans="1:13" ht="13.5" x14ac:dyDescent="0.25">
      <c r="A9" s="15" t="s">
        <v>13</v>
      </c>
      <c r="B9" s="5"/>
      <c r="C9" s="5"/>
      <c r="D9" s="5"/>
      <c r="E9" s="6"/>
      <c r="F9" s="6"/>
      <c r="G9" s="6"/>
      <c r="H9" s="6"/>
      <c r="I9" s="6"/>
      <c r="J9" s="6"/>
      <c r="K9" s="6"/>
      <c r="L9" s="6"/>
      <c r="M9" s="6"/>
    </row>
    <row r="10" spans="1:13" ht="12" x14ac:dyDescent="0.2">
      <c r="A10" s="7" t="s">
        <v>14</v>
      </c>
      <c r="B10" s="7" t="s">
        <v>15</v>
      </c>
      <c r="C10" s="7" t="s">
        <v>16</v>
      </c>
      <c r="D10" s="7" t="s">
        <v>17</v>
      </c>
      <c r="E10" s="8" t="s">
        <v>18</v>
      </c>
      <c r="F10" s="8" t="s">
        <v>19</v>
      </c>
      <c r="G10" s="8" t="s">
        <v>20</v>
      </c>
      <c r="H10" s="8" t="s">
        <v>9</v>
      </c>
      <c r="I10" s="8" t="s">
        <v>21</v>
      </c>
      <c r="J10" s="8" t="s">
        <v>10</v>
      </c>
      <c r="K10" s="8" t="s">
        <v>22</v>
      </c>
      <c r="L10" s="8" t="s">
        <v>23</v>
      </c>
      <c r="M10" s="8" t="s">
        <v>24</v>
      </c>
    </row>
    <row r="11" spans="1:13" ht="13.5" x14ac:dyDescent="0.25">
      <c r="A11" s="9" t="s">
        <v>31</v>
      </c>
      <c r="B11" s="9" t="s">
        <v>32</v>
      </c>
      <c r="C11" s="9" t="s">
        <v>33</v>
      </c>
      <c r="D11" s="1" t="s">
        <v>27</v>
      </c>
      <c r="E11" s="35">
        <v>21000</v>
      </c>
      <c r="F11" s="30">
        <v>0</v>
      </c>
      <c r="G11" s="30">
        <f>+F11+E11</f>
        <v>21000</v>
      </c>
      <c r="H11" s="30">
        <v>602.70000000000005</v>
      </c>
      <c r="I11" s="30">
        <v>3937.88</v>
      </c>
      <c r="J11" s="30">
        <v>638.4</v>
      </c>
      <c r="K11" s="30">
        <v>0</v>
      </c>
      <c r="L11" s="30">
        <v>5178.9799999999996</v>
      </c>
      <c r="M11" s="30">
        <v>15821.02</v>
      </c>
    </row>
    <row r="12" spans="1:13" ht="13.5" x14ac:dyDescent="0.25">
      <c r="A12" s="1"/>
      <c r="D12" s="1"/>
      <c r="E12" s="4"/>
      <c r="F12" s="2"/>
      <c r="G12" s="2"/>
      <c r="H12" s="2"/>
      <c r="I12" s="2"/>
      <c r="J12" s="2"/>
      <c r="K12" s="2"/>
      <c r="L12" s="2"/>
      <c r="M12" s="2"/>
    </row>
    <row r="13" spans="1:13" ht="13.5" x14ac:dyDescent="0.25">
      <c r="A13" s="1"/>
      <c r="B13" s="1"/>
      <c r="C13" s="1"/>
      <c r="D13" s="1"/>
      <c r="E13" s="4"/>
      <c r="F13" s="2"/>
      <c r="G13" s="2"/>
      <c r="H13" s="2"/>
      <c r="I13" s="2"/>
      <c r="J13" s="2"/>
      <c r="K13" s="2"/>
      <c r="L13" s="2"/>
      <c r="M13" s="2"/>
    </row>
    <row r="14" spans="1:13" ht="13.5" x14ac:dyDescent="0.25">
      <c r="A14" s="15" t="s">
        <v>34</v>
      </c>
      <c r="B14" s="1"/>
      <c r="C14" s="1"/>
      <c r="D14" s="1"/>
      <c r="E14" s="4"/>
      <c r="F14" s="2"/>
      <c r="G14" s="2"/>
      <c r="H14" s="2"/>
      <c r="I14" s="2"/>
      <c r="J14" s="2"/>
      <c r="K14" s="2"/>
      <c r="L14" s="2"/>
      <c r="M14" s="2"/>
    </row>
    <row r="15" spans="1:13" ht="12" x14ac:dyDescent="0.2">
      <c r="A15" s="7" t="s">
        <v>14</v>
      </c>
      <c r="B15" s="7" t="s">
        <v>16</v>
      </c>
      <c r="C15" s="7" t="s">
        <v>16</v>
      </c>
      <c r="D15" s="7" t="s">
        <v>17</v>
      </c>
      <c r="E15" s="7" t="s">
        <v>18</v>
      </c>
      <c r="F15" s="8" t="s">
        <v>19</v>
      </c>
      <c r="G15" s="8" t="s">
        <v>20</v>
      </c>
      <c r="H15" s="8" t="s">
        <v>9</v>
      </c>
      <c r="I15" s="8" t="s">
        <v>21</v>
      </c>
      <c r="J15" s="8" t="s">
        <v>10</v>
      </c>
      <c r="K15" s="8" t="s">
        <v>22</v>
      </c>
      <c r="L15" s="8" t="s">
        <v>23</v>
      </c>
      <c r="M15" s="8" t="s">
        <v>24</v>
      </c>
    </row>
    <row r="16" spans="1:13" ht="13.5" x14ac:dyDescent="0.25">
      <c r="A16" s="9" t="s">
        <v>35</v>
      </c>
      <c r="B16" s="9" t="s">
        <v>32</v>
      </c>
      <c r="C16" s="9" t="s">
        <v>33</v>
      </c>
      <c r="D16" s="9" t="s">
        <v>27</v>
      </c>
      <c r="E16" s="4">
        <v>21000</v>
      </c>
      <c r="F16" s="2">
        <v>0</v>
      </c>
      <c r="G16" s="2">
        <f t="shared" ref="G16:G17" si="0">+F16+E16</f>
        <v>21000</v>
      </c>
      <c r="H16" s="2">
        <v>602.70000000000005</v>
      </c>
      <c r="I16" s="2">
        <v>3937.88</v>
      </c>
      <c r="J16" s="2">
        <v>638.4</v>
      </c>
      <c r="K16" s="2">
        <v>0</v>
      </c>
      <c r="L16" s="2">
        <v>5178.9799999999996</v>
      </c>
      <c r="M16" s="2">
        <v>15821.02</v>
      </c>
    </row>
    <row r="17" spans="1:18" ht="13.5" x14ac:dyDescent="0.25">
      <c r="A17" s="9" t="s">
        <v>36</v>
      </c>
      <c r="B17" s="9" t="s">
        <v>7</v>
      </c>
      <c r="C17" s="9" t="s">
        <v>33</v>
      </c>
      <c r="D17" s="9" t="s">
        <v>27</v>
      </c>
      <c r="E17" s="4">
        <v>15000</v>
      </c>
      <c r="F17" s="2">
        <v>0</v>
      </c>
      <c r="G17" s="2">
        <f t="shared" si="0"/>
        <v>15000</v>
      </c>
      <c r="H17" s="2">
        <v>430.5</v>
      </c>
      <c r="I17" s="2">
        <v>2117.0300000000002</v>
      </c>
      <c r="J17" s="2">
        <v>456</v>
      </c>
      <c r="K17" s="2">
        <v>0</v>
      </c>
      <c r="L17" s="2">
        <v>3003.53</v>
      </c>
      <c r="M17" s="2">
        <v>11996.47</v>
      </c>
    </row>
    <row r="18" spans="1:18" x14ac:dyDescent="0.2">
      <c r="A18" s="9" t="s">
        <v>0</v>
      </c>
      <c r="B18" s="9" t="s">
        <v>1</v>
      </c>
      <c r="C18" s="9" t="s">
        <v>25</v>
      </c>
      <c r="D18" s="9" t="s">
        <v>26</v>
      </c>
      <c r="E18" s="36">
        <v>35630</v>
      </c>
      <c r="F18" s="31">
        <v>0</v>
      </c>
      <c r="G18" s="31">
        <v>35630</v>
      </c>
      <c r="H18" s="31">
        <v>1083.152</v>
      </c>
      <c r="I18" s="31">
        <f>6002.15+1.66</f>
        <v>6003.8099999999995</v>
      </c>
      <c r="J18" s="31">
        <v>1022.581</v>
      </c>
      <c r="K18" s="31">
        <v>0</v>
      </c>
      <c r="L18" s="31">
        <f>K18+J18+I18+H18</f>
        <v>8109.5429999999997</v>
      </c>
      <c r="M18" s="31">
        <f>+G18-L18</f>
        <v>27520.457000000002</v>
      </c>
    </row>
    <row r="19" spans="1:18" ht="12" thickBot="1" x14ac:dyDescent="0.25">
      <c r="E19" s="37">
        <f>SUM(E16:E18)</f>
        <v>71630</v>
      </c>
      <c r="F19" s="33">
        <f t="shared" ref="F19:M19" si="1">SUM(F16:F18)</f>
        <v>0</v>
      </c>
      <c r="G19" s="33">
        <f t="shared" si="1"/>
        <v>71630</v>
      </c>
      <c r="H19" s="33">
        <f t="shared" si="1"/>
        <v>2116.3519999999999</v>
      </c>
      <c r="I19" s="33">
        <f t="shared" si="1"/>
        <v>12058.72</v>
      </c>
      <c r="J19" s="33">
        <f t="shared" si="1"/>
        <v>2116.9810000000002</v>
      </c>
      <c r="K19" s="33">
        <f t="shared" si="1"/>
        <v>0</v>
      </c>
      <c r="L19" s="33">
        <f t="shared" si="1"/>
        <v>16292.053</v>
      </c>
      <c r="M19" s="33">
        <f t="shared" si="1"/>
        <v>55337.947</v>
      </c>
    </row>
    <row r="20" spans="1:18" x14ac:dyDescent="0.2">
      <c r="E20" s="38"/>
    </row>
    <row r="21" spans="1:18" x14ac:dyDescent="0.2">
      <c r="A21" s="15" t="s">
        <v>37</v>
      </c>
      <c r="E21" s="38"/>
    </row>
    <row r="22" spans="1:18" x14ac:dyDescent="0.2">
      <c r="A22" s="21" t="s">
        <v>14</v>
      </c>
      <c r="B22" s="21" t="s">
        <v>15</v>
      </c>
      <c r="C22" s="21" t="s">
        <v>16</v>
      </c>
      <c r="D22" s="21" t="s">
        <v>17</v>
      </c>
      <c r="E22" s="21" t="s">
        <v>18</v>
      </c>
      <c r="F22" s="22" t="s">
        <v>19</v>
      </c>
      <c r="G22" s="22" t="s">
        <v>20</v>
      </c>
      <c r="H22" s="22" t="s">
        <v>9</v>
      </c>
      <c r="I22" s="22" t="s">
        <v>21</v>
      </c>
      <c r="J22" s="22" t="s">
        <v>10</v>
      </c>
      <c r="K22" s="22" t="s">
        <v>22</v>
      </c>
      <c r="L22" s="22" t="s">
        <v>23</v>
      </c>
      <c r="M22" s="23" t="s">
        <v>24</v>
      </c>
    </row>
    <row r="23" spans="1:18" x14ac:dyDescent="0.2">
      <c r="A23" s="9" t="s">
        <v>3</v>
      </c>
      <c r="B23" s="9" t="s">
        <v>4</v>
      </c>
      <c r="C23" s="9" t="s">
        <v>25</v>
      </c>
      <c r="D23" s="9" t="s">
        <v>26</v>
      </c>
      <c r="E23" s="39">
        <v>28150</v>
      </c>
      <c r="F23" s="26">
        <v>0</v>
      </c>
      <c r="G23" s="26">
        <v>28150</v>
      </c>
      <c r="H23" s="26">
        <v>855.76</v>
      </c>
      <c r="I23" s="26">
        <v>4947</v>
      </c>
      <c r="J23" s="26">
        <v>807.9</v>
      </c>
      <c r="K23" s="26">
        <v>0</v>
      </c>
      <c r="L23" s="26">
        <f>K23+J23+I23+H23</f>
        <v>6610.66</v>
      </c>
      <c r="M23" s="26">
        <f>+G23-L23</f>
        <v>21539.34</v>
      </c>
    </row>
    <row r="24" spans="1:18" x14ac:dyDescent="0.2">
      <c r="E24" s="24"/>
      <c r="F24" s="24"/>
      <c r="G24" s="24"/>
      <c r="H24" s="24"/>
      <c r="I24" s="24"/>
      <c r="J24" s="24"/>
      <c r="K24" s="24"/>
      <c r="L24" s="24"/>
      <c r="M24" s="24"/>
    </row>
    <row r="25" spans="1:18" x14ac:dyDescent="0.2">
      <c r="E25" s="24"/>
      <c r="F25" s="24"/>
      <c r="G25" s="24"/>
      <c r="H25" s="24"/>
      <c r="I25" s="24"/>
      <c r="J25" s="24"/>
      <c r="K25" s="24"/>
      <c r="L25" s="24"/>
      <c r="M25" s="24"/>
    </row>
    <row r="26" spans="1:18" x14ac:dyDescent="0.2">
      <c r="A26" s="15" t="s">
        <v>38</v>
      </c>
      <c r="E26" s="24"/>
      <c r="F26" s="24"/>
      <c r="G26" s="24"/>
      <c r="H26" s="24"/>
      <c r="I26" s="24"/>
      <c r="J26" s="24"/>
      <c r="K26" s="24"/>
      <c r="L26" s="24"/>
      <c r="M26" s="24"/>
    </row>
    <row r="27" spans="1:18" x14ac:dyDescent="0.2">
      <c r="A27" s="21" t="s">
        <v>14</v>
      </c>
      <c r="B27" s="21" t="s">
        <v>15</v>
      </c>
      <c r="C27" s="21" t="s">
        <v>16</v>
      </c>
      <c r="D27" s="21" t="s">
        <v>17</v>
      </c>
      <c r="E27" s="22" t="s">
        <v>18</v>
      </c>
      <c r="F27" s="22" t="s">
        <v>19</v>
      </c>
      <c r="G27" s="22" t="s">
        <v>20</v>
      </c>
      <c r="H27" s="22" t="s">
        <v>9</v>
      </c>
      <c r="I27" s="22" t="s">
        <v>21</v>
      </c>
      <c r="J27" s="22" t="s">
        <v>10</v>
      </c>
      <c r="K27" s="22" t="s">
        <v>22</v>
      </c>
      <c r="L27" s="22" t="s">
        <v>23</v>
      </c>
      <c r="M27" s="23" t="s">
        <v>24</v>
      </c>
    </row>
    <row r="28" spans="1:18" x14ac:dyDescent="0.2">
      <c r="A28" s="9" t="s">
        <v>8</v>
      </c>
      <c r="B28" s="9" t="s">
        <v>7</v>
      </c>
      <c r="C28" s="9" t="s">
        <v>25</v>
      </c>
      <c r="D28" s="9" t="s">
        <v>26</v>
      </c>
      <c r="E28" s="32">
        <v>13000</v>
      </c>
      <c r="F28" s="32">
        <v>0</v>
      </c>
      <c r="G28" s="32">
        <v>13000</v>
      </c>
      <c r="H28" s="32">
        <v>395.2</v>
      </c>
      <c r="I28" s="32">
        <v>1834.2</v>
      </c>
      <c r="J28" s="32">
        <v>373.1</v>
      </c>
      <c r="K28" s="32">
        <v>0</v>
      </c>
      <c r="L28" s="32">
        <f>K28+J28+I28+H28</f>
        <v>2602.5</v>
      </c>
      <c r="M28" s="32">
        <f>+G28-L28</f>
        <v>10397.5</v>
      </c>
    </row>
    <row r="29" spans="1:18" x14ac:dyDescent="0.2">
      <c r="A29" s="9" t="s">
        <v>6</v>
      </c>
      <c r="B29" s="9" t="s">
        <v>7</v>
      </c>
      <c r="C29" s="9" t="s">
        <v>25</v>
      </c>
      <c r="D29" s="9" t="s">
        <v>27</v>
      </c>
      <c r="E29" s="24">
        <v>13000</v>
      </c>
      <c r="F29" s="24">
        <v>0</v>
      </c>
      <c r="G29" s="24">
        <v>13000</v>
      </c>
      <c r="H29" s="24">
        <v>395.2</v>
      </c>
      <c r="I29" s="24">
        <v>1834.2</v>
      </c>
      <c r="J29" s="24">
        <v>373.1</v>
      </c>
      <c r="K29" s="24">
        <v>0</v>
      </c>
      <c r="L29" s="24">
        <f>K29+J29+I29+H29</f>
        <v>2602.5</v>
      </c>
      <c r="M29" s="24">
        <f>+G29-L29</f>
        <v>10397.5</v>
      </c>
    </row>
    <row r="30" spans="1:18" ht="12" thickBot="1" x14ac:dyDescent="0.25">
      <c r="E30" s="33">
        <f>SUM(E28:E29)</f>
        <v>26000</v>
      </c>
      <c r="F30" s="33">
        <f t="shared" ref="F30:M30" si="2">SUM(F28:F29)</f>
        <v>0</v>
      </c>
      <c r="G30" s="33">
        <f t="shared" si="2"/>
        <v>26000</v>
      </c>
      <c r="H30" s="33">
        <f t="shared" si="2"/>
        <v>790.4</v>
      </c>
      <c r="I30" s="33">
        <f t="shared" si="2"/>
        <v>3668.4</v>
      </c>
      <c r="J30" s="33">
        <f t="shared" si="2"/>
        <v>746.2</v>
      </c>
      <c r="K30" s="33">
        <f t="shared" si="2"/>
        <v>0</v>
      </c>
      <c r="L30" s="33">
        <f t="shared" si="2"/>
        <v>5205</v>
      </c>
      <c r="M30" s="33">
        <f t="shared" si="2"/>
        <v>20795</v>
      </c>
      <c r="N30" s="25"/>
      <c r="O30" s="25"/>
      <c r="P30" s="25"/>
      <c r="Q30" s="25"/>
      <c r="R30" s="25"/>
    </row>
    <row r="31" spans="1:18" ht="13.5" x14ac:dyDescent="0.25">
      <c r="A31" s="5"/>
      <c r="B31" s="5"/>
      <c r="C31" s="5"/>
      <c r="D31" s="5"/>
      <c r="E31" s="6"/>
      <c r="F31" s="6"/>
      <c r="G31" s="6"/>
      <c r="H31" s="6"/>
      <c r="I31" s="6"/>
      <c r="J31" s="6"/>
      <c r="K31" s="6"/>
      <c r="L31" s="6"/>
      <c r="M31" s="6"/>
    </row>
    <row r="32" spans="1:18" x14ac:dyDescent="0.2">
      <c r="E32" s="9"/>
      <c r="F32" s="9"/>
      <c r="G32" s="9"/>
      <c r="H32" s="9"/>
      <c r="I32" s="9"/>
      <c r="J32" s="9"/>
      <c r="K32" s="9"/>
      <c r="L32" s="9"/>
    </row>
    <row r="33" spans="5:13" x14ac:dyDescent="0.2">
      <c r="E33" s="9"/>
      <c r="F33" s="9"/>
      <c r="G33" s="9"/>
      <c r="H33" s="9"/>
      <c r="I33" s="9"/>
      <c r="J33" s="9"/>
      <c r="K33" s="9"/>
      <c r="L33" s="9"/>
    </row>
    <row r="34" spans="5:13" ht="12" thickBot="1" x14ac:dyDescent="0.25">
      <c r="E34" s="34">
        <f>+E30+E23+E19+E11</f>
        <v>146780</v>
      </c>
      <c r="F34" s="34">
        <f t="shared" ref="F34:M34" si="3">+F30+F23+F19+F11</f>
        <v>0</v>
      </c>
      <c r="G34" s="34">
        <f t="shared" si="3"/>
        <v>146780</v>
      </c>
      <c r="H34" s="34">
        <f t="shared" si="3"/>
        <v>4365.2119999999995</v>
      </c>
      <c r="I34" s="34">
        <f t="shared" si="3"/>
        <v>24612</v>
      </c>
      <c r="J34" s="34">
        <f t="shared" si="3"/>
        <v>4309.4809999999998</v>
      </c>
      <c r="K34" s="34">
        <f t="shared" si="3"/>
        <v>0</v>
      </c>
      <c r="L34" s="34">
        <f t="shared" si="3"/>
        <v>33286.692999999999</v>
      </c>
      <c r="M34" s="34">
        <f t="shared" si="3"/>
        <v>113493.307</v>
      </c>
    </row>
    <row r="35" spans="5:13" x14ac:dyDescent="0.2">
      <c r="E35" s="9"/>
      <c r="F35" s="9"/>
      <c r="G35" s="9"/>
      <c r="H35" s="9"/>
      <c r="I35" s="9"/>
      <c r="J35" s="9"/>
      <c r="K35" s="9"/>
      <c r="L35" s="9"/>
    </row>
    <row r="36" spans="5:13" x14ac:dyDescent="0.2">
      <c r="E36" s="9"/>
      <c r="F36" s="9"/>
      <c r="G36" s="9"/>
      <c r="H36" s="9"/>
      <c r="I36" s="9"/>
      <c r="J36" s="9"/>
      <c r="K36" s="9"/>
      <c r="L36" s="9"/>
    </row>
    <row r="37" spans="5:13" x14ac:dyDescent="0.2">
      <c r="E37" s="9"/>
      <c r="F37" s="9"/>
      <c r="G37" s="9"/>
      <c r="H37" s="9"/>
      <c r="I37" s="9"/>
      <c r="J37" s="9"/>
      <c r="K37" s="9"/>
      <c r="L37" s="9"/>
    </row>
    <row r="38" spans="5:13" x14ac:dyDescent="0.2">
      <c r="E38" s="11"/>
      <c r="F38" s="9"/>
      <c r="G38" s="9"/>
      <c r="H38" s="9"/>
      <c r="I38" s="9"/>
      <c r="J38" s="9"/>
      <c r="K38" s="9"/>
      <c r="L38" s="9"/>
    </row>
    <row r="39" spans="5:13" x14ac:dyDescent="0.2">
      <c r="E39" s="9"/>
      <c r="F39" s="9"/>
      <c r="G39" s="9"/>
      <c r="H39" s="9"/>
      <c r="I39" s="9"/>
      <c r="J39" s="9"/>
      <c r="K39" s="9"/>
      <c r="L39" s="9"/>
    </row>
    <row r="40" spans="5:13" x14ac:dyDescent="0.2">
      <c r="E40" s="11"/>
      <c r="F40" s="9"/>
      <c r="G40" s="9"/>
      <c r="H40" s="9"/>
      <c r="I40" s="9"/>
      <c r="J40" s="9"/>
      <c r="K40" s="9"/>
      <c r="L40" s="9"/>
    </row>
  </sheetData>
  <pageMargins left="0.31496062992125984" right="0.31496062992125984" top="0.74803149606299213" bottom="0.74803149606299213" header="0.31496062992125984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5AE41-E784-47BD-91A6-C10EA6BDB08B}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C7739-E927-4E1F-8EE3-55D5280EB1BD}">
  <dimension ref="A1:P38"/>
  <sheetViews>
    <sheetView topLeftCell="G16" workbookViewId="0">
      <selection activeCell="P35" sqref="P35"/>
    </sheetView>
  </sheetViews>
  <sheetFormatPr defaultColWidth="11.42578125" defaultRowHeight="15" x14ac:dyDescent="0.25"/>
  <cols>
    <col min="12" max="12" width="11" style="27"/>
  </cols>
  <sheetData>
    <row r="1" spans="1:13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s="3"/>
      <c r="B2" s="3"/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spans="1:13" x14ac:dyDescent="0.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</row>
    <row r="4" spans="1:13" x14ac:dyDescent="0.25">
      <c r="A4" s="1"/>
      <c r="B4" s="1"/>
      <c r="C4" s="1"/>
      <c r="D4" s="1"/>
      <c r="E4" s="2"/>
      <c r="F4" s="2"/>
      <c r="G4" s="2"/>
      <c r="H4" s="2"/>
      <c r="I4" s="2"/>
      <c r="J4" s="2"/>
      <c r="K4" s="2"/>
      <c r="L4" s="2"/>
      <c r="M4" s="2"/>
    </row>
    <row r="5" spans="1:13" x14ac:dyDescent="0.25">
      <c r="A5" s="1"/>
      <c r="B5" s="1"/>
      <c r="C5" s="5" t="s">
        <v>11</v>
      </c>
      <c r="D5" s="1"/>
      <c r="E5" s="2"/>
      <c r="F5" s="2"/>
      <c r="G5" s="2"/>
      <c r="H5" s="2"/>
      <c r="I5" s="2"/>
      <c r="J5" s="2"/>
      <c r="K5" s="2"/>
      <c r="L5" s="2"/>
      <c r="M5" s="2"/>
    </row>
    <row r="6" spans="1:13" x14ac:dyDescent="0.25">
      <c r="A6" s="3"/>
      <c r="B6" s="3"/>
      <c r="C6" s="5" t="s">
        <v>12</v>
      </c>
      <c r="D6" s="3"/>
      <c r="E6" s="4"/>
      <c r="F6" s="4"/>
      <c r="G6" s="4"/>
      <c r="H6" s="4"/>
      <c r="I6" s="4"/>
      <c r="J6" s="4"/>
      <c r="K6" s="4"/>
      <c r="L6" s="4"/>
      <c r="M6" s="4"/>
    </row>
    <row r="7" spans="1:13" x14ac:dyDescent="0.25">
      <c r="A7" s="3"/>
      <c r="B7" s="3"/>
      <c r="C7" s="3"/>
      <c r="D7" s="3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A8" s="3"/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4"/>
    </row>
    <row r="9" spans="1:13" x14ac:dyDescent="0.25">
      <c r="A9" s="5"/>
      <c r="B9" s="5"/>
      <c r="C9" s="5"/>
      <c r="D9" s="5"/>
      <c r="E9" s="6"/>
      <c r="F9" s="6"/>
      <c r="G9" s="6"/>
      <c r="H9" s="6"/>
      <c r="I9" s="6"/>
      <c r="J9" s="6"/>
      <c r="K9" s="6"/>
      <c r="L9" s="6"/>
      <c r="M9" s="6"/>
    </row>
    <row r="10" spans="1:13" x14ac:dyDescent="0.25">
      <c r="A10" s="5" t="s">
        <v>13</v>
      </c>
      <c r="B10" s="5"/>
      <c r="C10" s="5"/>
      <c r="D10" s="5"/>
      <c r="E10" s="6"/>
      <c r="F10" s="6"/>
      <c r="G10" s="6"/>
      <c r="H10" s="6"/>
      <c r="I10" s="6"/>
      <c r="J10" s="6"/>
      <c r="K10" s="6"/>
      <c r="L10" s="6"/>
      <c r="M10" s="6"/>
    </row>
    <row r="11" spans="1:13" x14ac:dyDescent="0.25">
      <c r="A11" s="7" t="s">
        <v>14</v>
      </c>
      <c r="B11" s="7" t="s">
        <v>15</v>
      </c>
      <c r="C11" s="7" t="s">
        <v>16</v>
      </c>
      <c r="D11" s="7" t="s">
        <v>17</v>
      </c>
      <c r="E11" s="8" t="s">
        <v>18</v>
      </c>
      <c r="F11" s="8" t="s">
        <v>19</v>
      </c>
      <c r="G11" s="8" t="s">
        <v>20</v>
      </c>
      <c r="H11" s="8" t="s">
        <v>9</v>
      </c>
      <c r="I11" s="8" t="s">
        <v>21</v>
      </c>
      <c r="J11" s="8" t="s">
        <v>10</v>
      </c>
      <c r="K11" s="8" t="s">
        <v>22</v>
      </c>
      <c r="L11" s="8" t="s">
        <v>23</v>
      </c>
      <c r="M11" s="8" t="s">
        <v>24</v>
      </c>
    </row>
    <row r="17" spans="1:16" x14ac:dyDescent="0.25">
      <c r="A17" s="15"/>
      <c r="B17" s="15"/>
      <c r="C17" s="15"/>
      <c r="D17" s="15"/>
      <c r="E17" s="19"/>
    </row>
    <row r="18" spans="1:16" x14ac:dyDescent="0.25">
      <c r="A18" s="15" t="s">
        <v>2</v>
      </c>
      <c r="B18" s="15"/>
      <c r="C18" s="15"/>
      <c r="D18" s="15"/>
      <c r="E18" s="19"/>
    </row>
    <row r="19" spans="1:16" x14ac:dyDescent="0.25">
      <c r="A19" s="21" t="s">
        <v>14</v>
      </c>
      <c r="B19" s="21" t="s">
        <v>15</v>
      </c>
      <c r="C19" s="21" t="s">
        <v>16</v>
      </c>
      <c r="D19" s="21" t="s">
        <v>17</v>
      </c>
      <c r="E19" s="22" t="s">
        <v>18</v>
      </c>
      <c r="H19" t="s">
        <v>29</v>
      </c>
      <c r="M19" t="s">
        <v>28</v>
      </c>
    </row>
    <row r="20" spans="1:16" x14ac:dyDescent="0.25">
      <c r="A20" s="9" t="s">
        <v>0</v>
      </c>
      <c r="B20" s="9" t="s">
        <v>1</v>
      </c>
      <c r="C20" s="9" t="s">
        <v>25</v>
      </c>
      <c r="D20" s="9" t="s">
        <v>26</v>
      </c>
      <c r="E20" s="26">
        <v>35630</v>
      </c>
      <c r="F20">
        <f>+E20*5.91/100</f>
        <v>2105.7330000000002</v>
      </c>
      <c r="G20" s="27">
        <f>+E20-F20</f>
        <v>33524.267</v>
      </c>
      <c r="J20" s="28">
        <v>40370</v>
      </c>
      <c r="K20" s="28">
        <f>+J20*5.91/100</f>
        <v>2385.8670000000002</v>
      </c>
      <c r="L20" s="29">
        <f>+J20-K20</f>
        <v>37984.133000000002</v>
      </c>
      <c r="M20" s="27">
        <v>494.85</v>
      </c>
      <c r="N20" s="27">
        <f>+L20+G20</f>
        <v>71508.399999999994</v>
      </c>
      <c r="O20">
        <v>6497</v>
      </c>
      <c r="P20" s="27">
        <f>+O20-M20</f>
        <v>6002.15</v>
      </c>
    </row>
    <row r="21" spans="1:16" x14ac:dyDescent="0.25">
      <c r="A21" s="9"/>
      <c r="B21" s="9"/>
      <c r="C21" s="9"/>
      <c r="D21" s="9"/>
      <c r="E21" s="10"/>
      <c r="J21" s="28"/>
      <c r="K21" s="28"/>
      <c r="L21" s="29"/>
      <c r="M21" s="27"/>
    </row>
    <row r="22" spans="1:16" x14ac:dyDescent="0.25">
      <c r="A22" s="9"/>
      <c r="B22" s="9"/>
      <c r="C22" s="9"/>
      <c r="D22" s="9"/>
      <c r="E22" s="10"/>
      <c r="J22" s="28"/>
      <c r="K22" s="28"/>
      <c r="L22" s="29"/>
      <c r="M22" s="27"/>
    </row>
    <row r="23" spans="1:16" x14ac:dyDescent="0.25">
      <c r="A23" s="15" t="s">
        <v>5</v>
      </c>
      <c r="B23" s="9"/>
      <c r="C23" s="9"/>
      <c r="D23" s="9"/>
      <c r="E23" s="10"/>
      <c r="J23" s="28"/>
      <c r="K23" s="28"/>
      <c r="L23" s="29"/>
      <c r="M23" s="27"/>
    </row>
    <row r="24" spans="1:16" x14ac:dyDescent="0.25">
      <c r="A24" s="21" t="s">
        <v>14</v>
      </c>
      <c r="B24" s="21" t="s">
        <v>15</v>
      </c>
      <c r="C24" s="21" t="s">
        <v>16</v>
      </c>
      <c r="D24" s="21" t="s">
        <v>17</v>
      </c>
      <c r="E24" s="22" t="s">
        <v>18</v>
      </c>
      <c r="J24" s="28"/>
      <c r="K24" s="28"/>
      <c r="L24" s="29"/>
      <c r="M24" s="27"/>
    </row>
    <row r="25" spans="1:16" x14ac:dyDescent="0.25">
      <c r="A25" s="9" t="s">
        <v>3</v>
      </c>
      <c r="B25" s="9" t="s">
        <v>4</v>
      </c>
      <c r="C25" s="9" t="s">
        <v>25</v>
      </c>
      <c r="D25" s="9" t="s">
        <v>26</v>
      </c>
      <c r="E25" s="26">
        <v>28150</v>
      </c>
      <c r="F25">
        <f>+E25*5.91/100</f>
        <v>1663.665</v>
      </c>
      <c r="G25" s="27">
        <f>+E25-F25</f>
        <v>26486.334999999999</v>
      </c>
      <c r="J25" s="28">
        <v>47850</v>
      </c>
      <c r="K25" s="28">
        <f>+J25*5.91/100</f>
        <v>2827.9349999999999</v>
      </c>
      <c r="L25" s="29">
        <f>+J25-K25</f>
        <v>45022.065000000002</v>
      </c>
      <c r="M25" s="27">
        <v>1550</v>
      </c>
      <c r="N25" s="27">
        <f>+L25+G25</f>
        <v>71508.399999999994</v>
      </c>
      <c r="O25">
        <v>6497</v>
      </c>
      <c r="P25" s="27">
        <f>+O25-M25</f>
        <v>4947</v>
      </c>
    </row>
    <row r="26" spans="1:16" x14ac:dyDescent="0.25">
      <c r="A26" s="9"/>
      <c r="B26" s="9"/>
      <c r="C26" s="9"/>
      <c r="D26" s="9"/>
      <c r="E26" s="24"/>
      <c r="J26" s="28"/>
      <c r="K26" s="28"/>
      <c r="L26" s="29"/>
      <c r="M26" s="27"/>
    </row>
    <row r="27" spans="1:16" x14ac:dyDescent="0.25">
      <c r="A27" s="9"/>
      <c r="B27" s="9"/>
      <c r="C27" s="9"/>
      <c r="D27" s="9"/>
      <c r="E27" s="24"/>
      <c r="J27" s="28"/>
      <c r="K27" s="28"/>
      <c r="L27" s="29"/>
      <c r="M27" s="27"/>
    </row>
    <row r="28" spans="1:16" x14ac:dyDescent="0.25">
      <c r="A28" s="15" t="s">
        <v>2</v>
      </c>
      <c r="B28" s="9"/>
      <c r="C28" s="9"/>
      <c r="D28" s="9"/>
      <c r="E28" s="24"/>
      <c r="J28" s="28"/>
      <c r="K28" s="28"/>
      <c r="L28" s="29"/>
      <c r="M28" s="27"/>
    </row>
    <row r="29" spans="1:16" x14ac:dyDescent="0.25">
      <c r="A29" s="21" t="s">
        <v>14</v>
      </c>
      <c r="B29" s="21" t="s">
        <v>15</v>
      </c>
      <c r="C29" s="21" t="s">
        <v>16</v>
      </c>
      <c r="D29" s="21" t="s">
        <v>17</v>
      </c>
      <c r="E29" s="22" t="s">
        <v>18</v>
      </c>
      <c r="J29" s="28"/>
      <c r="K29" s="28"/>
      <c r="L29" s="29"/>
      <c r="M29" s="27"/>
    </row>
    <row r="30" spans="1:16" x14ac:dyDescent="0.25">
      <c r="A30" s="9" t="s">
        <v>8</v>
      </c>
      <c r="B30" s="9" t="s">
        <v>7</v>
      </c>
      <c r="C30" s="9" t="s">
        <v>25</v>
      </c>
      <c r="D30" s="9" t="s">
        <v>26</v>
      </c>
      <c r="E30" s="24">
        <v>13000</v>
      </c>
      <c r="F30">
        <f>+E30*5.91/100</f>
        <v>768.3</v>
      </c>
      <c r="G30" s="27">
        <f>+E30-F30</f>
        <v>12231.7</v>
      </c>
      <c r="J30" s="28">
        <v>42000</v>
      </c>
      <c r="K30" s="28">
        <f>+J30*5.91/100</f>
        <v>2482.1999999999998</v>
      </c>
      <c r="L30" s="29">
        <f>+J30-K30</f>
        <v>39517.800000000003</v>
      </c>
      <c r="M30" s="27">
        <v>724.8</v>
      </c>
      <c r="N30" s="27">
        <f>+L30+G30</f>
        <v>51749.5</v>
      </c>
      <c r="O30">
        <v>2559</v>
      </c>
      <c r="P30" s="27">
        <f>+O30-M30</f>
        <v>1834.2</v>
      </c>
    </row>
    <row r="31" spans="1:16" x14ac:dyDescent="0.25">
      <c r="A31" s="9"/>
      <c r="B31" s="9"/>
      <c r="C31" s="9"/>
      <c r="D31" s="9"/>
      <c r="E31" s="24"/>
      <c r="J31" s="28"/>
      <c r="K31" s="28"/>
      <c r="L31" s="29"/>
      <c r="M31" s="27"/>
    </row>
    <row r="32" spans="1:16" x14ac:dyDescent="0.25">
      <c r="A32" s="9"/>
      <c r="B32" s="9"/>
      <c r="C32" s="9"/>
      <c r="D32" s="9"/>
      <c r="E32" s="24"/>
      <c r="J32" s="28"/>
      <c r="K32" s="28"/>
      <c r="L32" s="29"/>
      <c r="M32" s="27"/>
    </row>
    <row r="33" spans="1:16" x14ac:dyDescent="0.25">
      <c r="A33" s="15" t="s">
        <v>2</v>
      </c>
      <c r="B33" s="9"/>
      <c r="C33" s="9"/>
      <c r="D33" s="9"/>
      <c r="E33" s="24"/>
      <c r="J33" s="28"/>
      <c r="K33" s="28"/>
      <c r="L33" s="29"/>
      <c r="M33" s="27"/>
    </row>
    <row r="34" spans="1:16" x14ac:dyDescent="0.25">
      <c r="A34" s="21" t="s">
        <v>14</v>
      </c>
      <c r="B34" s="21" t="s">
        <v>15</v>
      </c>
      <c r="C34" s="21" t="s">
        <v>16</v>
      </c>
      <c r="D34" s="21" t="s">
        <v>17</v>
      </c>
      <c r="E34" s="22" t="s">
        <v>18</v>
      </c>
      <c r="J34" s="28"/>
      <c r="K34" s="28"/>
      <c r="L34" s="29"/>
      <c r="M34" s="27"/>
    </row>
    <row r="35" spans="1:16" x14ac:dyDescent="0.25">
      <c r="A35" s="9" t="s">
        <v>6</v>
      </c>
      <c r="B35" s="9" t="s">
        <v>7</v>
      </c>
      <c r="C35" s="9" t="s">
        <v>25</v>
      </c>
      <c r="D35" s="9" t="s">
        <v>27</v>
      </c>
      <c r="E35" s="24">
        <v>13000</v>
      </c>
      <c r="F35">
        <f>+E35*5.91/100</f>
        <v>768.3</v>
      </c>
      <c r="G35" s="27">
        <f>+E35-F35</f>
        <v>12231.7</v>
      </c>
      <c r="J35" s="28">
        <v>42000</v>
      </c>
      <c r="K35" s="28">
        <f>+J35*5.91/100</f>
        <v>2482.1999999999998</v>
      </c>
      <c r="L35" s="29">
        <f>+J35-K35</f>
        <v>39517.800000000003</v>
      </c>
      <c r="M35" s="27">
        <v>724.8</v>
      </c>
      <c r="N35" s="27">
        <f>+L35+G35</f>
        <v>51749.5</v>
      </c>
      <c r="O35">
        <v>2559</v>
      </c>
      <c r="P35" s="27">
        <f>+O35-M35</f>
        <v>1834.2</v>
      </c>
    </row>
    <row r="36" spans="1:16" x14ac:dyDescent="0.25">
      <c r="A36" s="9"/>
      <c r="B36" s="9"/>
      <c r="C36" s="9"/>
      <c r="D36" s="9"/>
      <c r="E36" s="19">
        <f t="shared" ref="E36" si="0">SUM(E20:E35)</f>
        <v>89780</v>
      </c>
      <c r="M36" s="27"/>
    </row>
    <row r="38" spans="1:16" x14ac:dyDescent="0.25">
      <c r="P38">
        <f>SUM(P18:P35)</f>
        <v>14617.550000000001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Hoja2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2025-08-14T19:29:49Z</cp:lastPrinted>
  <dcterms:created xsi:type="dcterms:W3CDTF">2025-08-12T19:20:30Z</dcterms:created>
  <dcterms:modified xsi:type="dcterms:W3CDTF">2025-08-14T19:29:52Z</dcterms:modified>
</cp:coreProperties>
</file>